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13560" windowHeight="2388"/>
  </bookViews>
  <sheets>
    <sheet name="Correl Cp" sheetId="12" r:id="rId1"/>
  </sheets>
  <calcPr calcId="145621"/>
</workbook>
</file>

<file path=xl/calcChain.xml><?xml version="1.0" encoding="utf-8"?>
<calcChain xmlns="http://schemas.openxmlformats.org/spreadsheetml/2006/main">
  <c r="T17" i="12" l="1"/>
  <c r="S17" i="12"/>
  <c r="R17" i="12"/>
  <c r="Q17" i="12"/>
  <c r="P17" i="12"/>
  <c r="O17" i="12"/>
  <c r="N17" i="12"/>
  <c r="C33" i="12" l="1"/>
  <c r="C31" i="12"/>
  <c r="C29" i="12"/>
  <c r="C27" i="12"/>
  <c r="C25" i="12"/>
  <c r="C23" i="12"/>
  <c r="C21" i="12"/>
  <c r="C19" i="12"/>
  <c r="C17" i="12"/>
  <c r="C15" i="12"/>
  <c r="C13" i="12"/>
  <c r="C11" i="12"/>
  <c r="C9" i="12"/>
  <c r="C7" i="12"/>
  <c r="C5" i="12"/>
  <c r="C4" i="12"/>
  <c r="C6" i="12"/>
  <c r="C8" i="12"/>
  <c r="C10" i="12"/>
  <c r="C12" i="12"/>
  <c r="C14" i="12"/>
  <c r="C16" i="12"/>
  <c r="C18" i="12"/>
  <c r="C20" i="12"/>
  <c r="C22" i="12"/>
  <c r="C24" i="12"/>
  <c r="C26" i="12"/>
  <c r="C28" i="12"/>
  <c r="C30" i="12"/>
  <c r="C32" i="12"/>
  <c r="C34" i="12"/>
  <c r="C35" i="12"/>
  <c r="C36" i="12"/>
  <c r="C37" i="12"/>
  <c r="C38" i="12"/>
  <c r="C39" i="12"/>
  <c r="C40" i="12"/>
  <c r="C41" i="12"/>
  <c r="C42" i="12"/>
  <c r="C3" i="12"/>
  <c r="H4" i="12" l="1"/>
  <c r="F4" i="12"/>
  <c r="D4" i="12"/>
  <c r="L4" i="12" s="1"/>
  <c r="G4" i="12"/>
  <c r="E4" i="12"/>
  <c r="H6" i="12"/>
  <c r="F6" i="12"/>
  <c r="D6" i="12"/>
  <c r="L6" i="12" s="1"/>
  <c r="G6" i="12"/>
  <c r="E6" i="12"/>
  <c r="H8" i="12"/>
  <c r="F8" i="12"/>
  <c r="D8" i="12"/>
  <c r="L8" i="12" s="1"/>
  <c r="G8" i="12"/>
  <c r="E8" i="12"/>
  <c r="H10" i="12"/>
  <c r="F10" i="12"/>
  <c r="D10" i="12"/>
  <c r="G10" i="12"/>
  <c r="E10" i="12"/>
  <c r="H12" i="12"/>
  <c r="F12" i="12"/>
  <c r="D12" i="12"/>
  <c r="L12" i="12" s="1"/>
  <c r="G12" i="12"/>
  <c r="E12" i="12"/>
  <c r="H14" i="12"/>
  <c r="F14" i="12"/>
  <c r="D14" i="12"/>
  <c r="G14" i="12"/>
  <c r="L14" i="12" s="1"/>
  <c r="E14" i="12"/>
  <c r="H16" i="12"/>
  <c r="F16" i="12"/>
  <c r="D16" i="12"/>
  <c r="L16" i="12" s="1"/>
  <c r="G16" i="12"/>
  <c r="E16" i="12"/>
  <c r="H18" i="12"/>
  <c r="F18" i="12"/>
  <c r="L18" i="12" s="1"/>
  <c r="D18" i="12"/>
  <c r="G18" i="12"/>
  <c r="E18" i="12"/>
  <c r="H20" i="12"/>
  <c r="F20" i="12"/>
  <c r="D20" i="12"/>
  <c r="G20" i="12"/>
  <c r="E20" i="12"/>
  <c r="L20" i="12" s="1"/>
  <c r="H22" i="12"/>
  <c r="F22" i="12"/>
  <c r="D22" i="12"/>
  <c r="L22" i="12" s="1"/>
  <c r="G22" i="12"/>
  <c r="E22" i="12"/>
  <c r="H24" i="12"/>
  <c r="F24" i="12"/>
  <c r="D24" i="12"/>
  <c r="L24" i="12" s="1"/>
  <c r="G24" i="12"/>
  <c r="E24" i="12"/>
  <c r="H26" i="12"/>
  <c r="F26" i="12"/>
  <c r="D26" i="12"/>
  <c r="L26" i="12" s="1"/>
  <c r="G26" i="12"/>
  <c r="E26" i="12"/>
  <c r="H28" i="12"/>
  <c r="F28" i="12"/>
  <c r="D28" i="12"/>
  <c r="G28" i="12"/>
  <c r="E28" i="12"/>
  <c r="H30" i="12"/>
  <c r="F30" i="12"/>
  <c r="D30" i="12"/>
  <c r="L30" i="12" s="1"/>
  <c r="G30" i="12"/>
  <c r="E30" i="12"/>
  <c r="H32" i="12"/>
  <c r="F32" i="12"/>
  <c r="D32" i="12"/>
  <c r="L32" i="12" s="1"/>
  <c r="G32" i="12"/>
  <c r="E32" i="12"/>
  <c r="H34" i="12"/>
  <c r="F34" i="12"/>
  <c r="D34" i="12"/>
  <c r="L34" i="12" s="1"/>
  <c r="G34" i="12"/>
  <c r="E34" i="12"/>
  <c r="H36" i="12"/>
  <c r="F36" i="12"/>
  <c r="D36" i="12"/>
  <c r="L36" i="12" s="1"/>
  <c r="G36" i="12"/>
  <c r="E36" i="12"/>
  <c r="H38" i="12"/>
  <c r="F38" i="12"/>
  <c r="D38" i="12"/>
  <c r="L38" i="12" s="1"/>
  <c r="G38" i="12"/>
  <c r="E38" i="12"/>
  <c r="H40" i="12"/>
  <c r="F40" i="12"/>
  <c r="D40" i="12"/>
  <c r="L40" i="12" s="1"/>
  <c r="G40" i="12"/>
  <c r="E40" i="12"/>
  <c r="H42" i="12"/>
  <c r="F42" i="12"/>
  <c r="L42" i="12" s="1"/>
  <c r="D42" i="12"/>
  <c r="G42" i="12"/>
  <c r="E42" i="12"/>
  <c r="G3" i="12"/>
  <c r="E3" i="12"/>
  <c r="H3" i="12"/>
  <c r="F3" i="12"/>
  <c r="D3" i="12"/>
  <c r="H5" i="12"/>
  <c r="F5" i="12"/>
  <c r="D5" i="12"/>
  <c r="G5" i="12"/>
  <c r="E5" i="12"/>
  <c r="H7" i="12"/>
  <c r="F7" i="12"/>
  <c r="D7" i="12"/>
  <c r="L7" i="12" s="1"/>
  <c r="G7" i="12"/>
  <c r="E7" i="12"/>
  <c r="H9" i="12"/>
  <c r="F9" i="12"/>
  <c r="D9" i="12"/>
  <c r="L9" i="12" s="1"/>
  <c r="G9" i="12"/>
  <c r="E9" i="12"/>
  <c r="H11" i="12"/>
  <c r="F11" i="12"/>
  <c r="D11" i="12"/>
  <c r="L11" i="12" s="1"/>
  <c r="G11" i="12"/>
  <c r="E11" i="12"/>
  <c r="H13" i="12"/>
  <c r="F13" i="12"/>
  <c r="D13" i="12"/>
  <c r="G13" i="12"/>
  <c r="E13" i="12"/>
  <c r="H15" i="12"/>
  <c r="F15" i="12"/>
  <c r="D15" i="12"/>
  <c r="L15" i="12" s="1"/>
  <c r="G15" i="12"/>
  <c r="E15" i="12"/>
  <c r="H17" i="12"/>
  <c r="F17" i="12"/>
  <c r="D17" i="12"/>
  <c r="L17" i="12" s="1"/>
  <c r="G17" i="12"/>
  <c r="E17" i="12"/>
  <c r="H19" i="12"/>
  <c r="F19" i="12"/>
  <c r="D19" i="12"/>
  <c r="G19" i="12"/>
  <c r="E19" i="12"/>
  <c r="L19" i="12" s="1"/>
  <c r="H21" i="12"/>
  <c r="F21" i="12"/>
  <c r="D21" i="12"/>
  <c r="G21" i="12"/>
  <c r="E21" i="12"/>
  <c r="H23" i="12"/>
  <c r="F23" i="12"/>
  <c r="D23" i="12"/>
  <c r="L23" i="12" s="1"/>
  <c r="G23" i="12"/>
  <c r="E23" i="12"/>
  <c r="H25" i="12"/>
  <c r="F25" i="12"/>
  <c r="L25" i="12" s="1"/>
  <c r="D25" i="12"/>
  <c r="G25" i="12"/>
  <c r="E25" i="12"/>
  <c r="H27" i="12"/>
  <c r="F27" i="12"/>
  <c r="D27" i="12"/>
  <c r="L27" i="12" s="1"/>
  <c r="G27" i="12"/>
  <c r="E27" i="12"/>
  <c r="H29" i="12"/>
  <c r="F29" i="12"/>
  <c r="D29" i="12"/>
  <c r="G29" i="12"/>
  <c r="E29" i="12"/>
  <c r="H31" i="12"/>
  <c r="F31" i="12"/>
  <c r="D31" i="12"/>
  <c r="L31" i="12" s="1"/>
  <c r="G31" i="12"/>
  <c r="E31" i="12"/>
  <c r="H33" i="12"/>
  <c r="F33" i="12"/>
  <c r="D33" i="12"/>
  <c r="L33" i="12" s="1"/>
  <c r="G33" i="12"/>
  <c r="E33" i="12"/>
  <c r="H35" i="12"/>
  <c r="F35" i="12"/>
  <c r="D35" i="12"/>
  <c r="L35" i="12" s="1"/>
  <c r="G35" i="12"/>
  <c r="E35" i="12"/>
  <c r="H37" i="12"/>
  <c r="F37" i="12"/>
  <c r="D37" i="12"/>
  <c r="L37" i="12" s="1"/>
  <c r="G37" i="12"/>
  <c r="E37" i="12"/>
  <c r="H39" i="12"/>
  <c r="F39" i="12"/>
  <c r="D39" i="12"/>
  <c r="L39" i="12" s="1"/>
  <c r="G39" i="12"/>
  <c r="E39" i="12"/>
  <c r="H41" i="12"/>
  <c r="F41" i="12"/>
  <c r="D41" i="12"/>
  <c r="L41" i="12" s="1"/>
  <c r="G41" i="12"/>
  <c r="E41" i="12"/>
  <c r="L28" i="12" l="1"/>
  <c r="L10" i="12"/>
  <c r="L29" i="12"/>
  <c r="L21" i="12"/>
  <c r="L13" i="12"/>
  <c r="L5" i="12"/>
  <c r="L3" i="12"/>
  <c r="N3" i="12" a="1"/>
  <c r="N3" i="12" l="1"/>
  <c r="N1" i="12" s="1"/>
  <c r="S4" i="12"/>
  <c r="R3" i="12"/>
  <c r="O4" i="12"/>
  <c r="T8" i="12"/>
  <c r="S7" i="12"/>
  <c r="R6" i="12"/>
  <c r="Q5" i="12"/>
  <c r="P4" i="12"/>
  <c r="O3" i="12"/>
  <c r="O1" i="12" s="1"/>
  <c r="T7" i="12"/>
  <c r="S6" i="12"/>
  <c r="R5" i="12"/>
  <c r="Q4" i="12"/>
  <c r="P3" i="12"/>
  <c r="N8" i="12"/>
  <c r="T6" i="12"/>
  <c r="S5" i="12"/>
  <c r="R4" i="12"/>
  <c r="Q3" i="12"/>
  <c r="Q1" i="12" s="1"/>
  <c r="O8" i="12"/>
  <c r="N7" i="12"/>
  <c r="T5" i="12"/>
  <c r="P8" i="12"/>
  <c r="O7" i="12"/>
  <c r="N6" i="12"/>
  <c r="T4" i="12"/>
  <c r="S3" i="12"/>
  <c r="Q8" i="12"/>
  <c r="P7" i="12"/>
  <c r="O6" i="12"/>
  <c r="N5" i="12"/>
  <c r="T3" i="12"/>
  <c r="T1" i="12" s="1"/>
  <c r="R8" i="12"/>
  <c r="Q7" i="12"/>
  <c r="P6" i="12"/>
  <c r="O5" i="12"/>
  <c r="N4" i="12"/>
  <c r="S8" i="12"/>
  <c r="R7" i="12"/>
  <c r="Q6" i="12"/>
  <c r="P5" i="12"/>
  <c r="P1" i="12"/>
  <c r="R1" i="12"/>
  <c r="I33" i="12" l="1"/>
  <c r="I3" i="12"/>
  <c r="I14" i="12"/>
  <c r="J23" i="12"/>
  <c r="K23" i="12" s="1"/>
  <c r="J24" i="12"/>
  <c r="K24" i="12" s="1"/>
  <c r="J37" i="12"/>
  <c r="K37" i="12" s="1"/>
  <c r="S1" i="12"/>
  <c r="J40" i="12"/>
  <c r="K40" i="12" s="1"/>
  <c r="J8" i="12"/>
  <c r="K8" i="12" s="1"/>
  <c r="I17" i="12"/>
  <c r="J5" i="12"/>
  <c r="K5" i="12" s="1"/>
  <c r="J3" i="12"/>
  <c r="K3" i="12" s="1"/>
  <c r="J15" i="12"/>
  <c r="K15" i="12" s="1"/>
  <c r="I16" i="12"/>
  <c r="J32" i="12"/>
  <c r="K32" i="12" s="1"/>
  <c r="J16" i="12"/>
  <c r="K16" i="12" s="1"/>
  <c r="I41" i="12"/>
  <c r="I25" i="12"/>
  <c r="I9" i="12"/>
  <c r="J21" i="12"/>
  <c r="K21" i="12" s="1"/>
  <c r="I30" i="12"/>
  <c r="J27" i="12"/>
  <c r="K27" i="12" s="1"/>
  <c r="I12" i="12"/>
  <c r="I8" i="12"/>
  <c r="J36" i="12"/>
  <c r="K36" i="12" s="1"/>
  <c r="J28" i="12"/>
  <c r="K28" i="12" s="1"/>
  <c r="J20" i="12"/>
  <c r="K20" i="12" s="1"/>
  <c r="J12" i="12"/>
  <c r="K12" i="12" s="1"/>
  <c r="J4" i="12"/>
  <c r="K4" i="12" s="1"/>
  <c r="I37" i="12"/>
  <c r="I29" i="12"/>
  <c r="I21" i="12"/>
  <c r="I13" i="12"/>
  <c r="I5" i="12"/>
  <c r="J29" i="12"/>
  <c r="K29" i="12" s="1"/>
  <c r="J13" i="12"/>
  <c r="K13" i="12" s="1"/>
  <c r="I38" i="12"/>
  <c r="I22" i="12"/>
  <c r="I6" i="12"/>
  <c r="J11" i="12"/>
  <c r="K11" i="12" s="1"/>
  <c r="I28" i="12"/>
  <c r="I40" i="12"/>
  <c r="J42" i="12"/>
  <c r="K42" i="12" s="1"/>
  <c r="J38" i="12"/>
  <c r="K38" i="12" s="1"/>
  <c r="J34" i="12"/>
  <c r="K34" i="12" s="1"/>
  <c r="J30" i="12"/>
  <c r="K30" i="12" s="1"/>
  <c r="J26" i="12"/>
  <c r="K26" i="12" s="1"/>
  <c r="J22" i="12"/>
  <c r="K22" i="12" s="1"/>
  <c r="J18" i="12"/>
  <c r="K18" i="12" s="1"/>
  <c r="J14" i="12"/>
  <c r="K14" i="12" s="1"/>
  <c r="J10" i="12"/>
  <c r="K10" i="12" s="1"/>
  <c r="J6" i="12"/>
  <c r="K6" i="12" s="1"/>
  <c r="I39" i="12"/>
  <c r="I35" i="12"/>
  <c r="I31" i="12"/>
  <c r="I27" i="12"/>
  <c r="I23" i="12"/>
  <c r="I19" i="12"/>
  <c r="I15" i="12"/>
  <c r="I11" i="12"/>
  <c r="I7" i="12"/>
  <c r="J41" i="12"/>
  <c r="K41" i="12" s="1"/>
  <c r="J33" i="12"/>
  <c r="K33" i="12" s="1"/>
  <c r="J25" i="12"/>
  <c r="K25" i="12" s="1"/>
  <c r="J17" i="12"/>
  <c r="K17" i="12" s="1"/>
  <c r="J9" i="12"/>
  <c r="K9" i="12" s="1"/>
  <c r="I42" i="12"/>
  <c r="I34" i="12"/>
  <c r="I26" i="12"/>
  <c r="I18" i="12"/>
  <c r="I10" i="12"/>
  <c r="J35" i="12"/>
  <c r="K35" i="12" s="1"/>
  <c r="J19" i="12"/>
  <c r="K19" i="12" s="1"/>
  <c r="I36" i="12"/>
  <c r="I20" i="12"/>
  <c r="I4" i="12"/>
  <c r="J39" i="12"/>
  <c r="K39" i="12" s="1"/>
  <c r="J7" i="12"/>
  <c r="K7" i="12" s="1"/>
  <c r="I24" i="12"/>
  <c r="I32" i="12"/>
  <c r="J31" i="12"/>
  <c r="K31" i="12" s="1"/>
</calcChain>
</file>

<file path=xl/sharedStrings.xml><?xml version="1.0" encoding="utf-8"?>
<sst xmlns="http://schemas.openxmlformats.org/spreadsheetml/2006/main" count="28" uniqueCount="28">
  <si>
    <t xml:space="preserve">           Temp</t>
  </si>
  <si>
    <t xml:space="preserve">             Cp</t>
  </si>
  <si>
    <t xml:space="preserve">      [kJ/K-kg]</t>
  </si>
  <si>
    <t>Cpk</t>
  </si>
  <si>
    <t>Cpg</t>
  </si>
  <si>
    <t>Cpe</t>
  </si>
  <si>
    <t>Cpd</t>
  </si>
  <si>
    <t>Cpc</t>
  </si>
  <si>
    <t>Cpb</t>
  </si>
  <si>
    <t>Cpa</t>
  </si>
  <si>
    <t>M (kg/kmol)</t>
  </si>
  <si>
    <t>isobutane</t>
  </si>
  <si>
    <t>A</t>
  </si>
  <si>
    <t>B</t>
  </si>
  <si>
    <t>C</t>
  </si>
  <si>
    <t>D</t>
  </si>
  <si>
    <t>E</t>
  </si>
  <si>
    <t>G</t>
  </si>
  <si>
    <t>K</t>
  </si>
  <si>
    <t>Comparaison ligne 17</t>
  </si>
  <si>
    <t>Comparaison ligne 3</t>
  </si>
  <si>
    <t>1) modifiez la valeur de la masse molaire en cellule G1</t>
  </si>
  <si>
    <t xml:space="preserve">2) recopiez dans les colonnes A et B les valeurs de la température et de Cp </t>
  </si>
  <si>
    <t>3) ajustez dans la zone [N3-T8] les paramètres de la régression en fonction du nombre de valeurs dont vous disposez</t>
  </si>
  <si>
    <t xml:space="preserve">4) les valeurs de l'ajustement du Cp massique sont alors déterminées dans les cellules N3 à T3 et celles du Cp molaire dans les cellules N1 à T1, d’où elles peuvent être récupérées pour saisie dans le fichier xml du fluide. </t>
  </si>
  <si>
    <t>La cellule N18 a été préformatée pour permettre de copier-coller directement ces valeurs. Attention simplement à remplacer ‘,’ par ‘.’ si votre ordinateur utilise la virgule comme séparateur décimal.</t>
  </si>
  <si>
    <t xml:space="preserve">Cpa=164,8809438916 Cpb=-809,9096742567 Cpc=3 456,6855750609 Cpd=-5 001,2355342860 Cpe=2 613,4929164168 Cpg=-0,0613538705 Cpk=-6,3936949190 </t>
  </si>
  <si>
    <t xml:space="preserve">            [K]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</si>
</sst>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0\ _F_-;\-* #,##0.000\ _F_-;_-* &quot;-&quot;??\ _F_-;_-@_-"/>
    <numFmt numFmtId="165" formatCode="#,##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0" fontId="0" fillId="0" borderId="0" xfId="0" applyNumberFormat="1"/>
    <xf numFmtId="164" fontId="0" fillId="0" borderId="0" xfId="1" applyNumberFormat="1" applyFont="1"/>
    <xf numFmtId="0" fontId="2" fillId="0" borderId="0" xfId="0" applyFont="1"/>
    <xf numFmtId="9" fontId="0" fillId="0" borderId="0" xfId="2" applyFont="1"/>
    <xf numFmtId="4" fontId="0" fillId="0" borderId="1" xfId="0" applyNumberFormat="1" applyBorder="1" applyAlignment="1">
      <alignment horizontal="left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3" fillId="0" borderId="0" xfId="0" applyFont="1"/>
    <xf numFmtId="0" fontId="5" fillId="0" borderId="0" xfId="0" applyFont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tabSelected="1" topLeftCell="Q1" workbookViewId="0">
      <selection activeCell="Q25" sqref="Q25"/>
    </sheetView>
  </sheetViews>
  <sheetFormatPr baseColWidth="10" defaultRowHeight="14.4" x14ac:dyDescent="0.3"/>
  <cols>
    <col min="2" max="2" width="11.44140625" style="3"/>
    <col min="3" max="3" width="7" customWidth="1"/>
    <col min="4" max="4" width="10" customWidth="1"/>
    <col min="9" max="9" width="7.88671875" customWidth="1"/>
    <col min="10" max="10" width="12" customWidth="1"/>
    <col min="14" max="14" width="17" customWidth="1"/>
    <col min="15" max="15" width="12.88671875" bestFit="1" customWidth="1"/>
    <col min="16" max="16" width="13.5546875" bestFit="1" customWidth="1"/>
    <col min="17" max="17" width="14.33203125" bestFit="1" customWidth="1"/>
    <col min="18" max="18" width="12.5546875" bestFit="1" customWidth="1"/>
    <col min="19" max="19" width="11.6640625" bestFit="1" customWidth="1"/>
    <col min="20" max="20" width="13.33203125" bestFit="1" customWidth="1"/>
    <col min="261" max="261" width="7" customWidth="1"/>
    <col min="262" max="262" width="10" customWidth="1"/>
    <col min="267" max="267" width="7.88671875" customWidth="1"/>
    <col min="268" max="268" width="12" customWidth="1"/>
    <col min="270" max="270" width="13.88671875" customWidth="1"/>
    <col min="517" max="517" width="7" customWidth="1"/>
    <col min="518" max="518" width="10" customWidth="1"/>
    <col min="523" max="523" width="7.88671875" customWidth="1"/>
    <col min="524" max="524" width="12" customWidth="1"/>
    <col min="526" max="526" width="13.88671875" customWidth="1"/>
    <col min="773" max="773" width="7" customWidth="1"/>
    <col min="774" max="774" width="10" customWidth="1"/>
    <col min="779" max="779" width="7.88671875" customWidth="1"/>
    <col min="780" max="780" width="12" customWidth="1"/>
    <col min="782" max="782" width="13.88671875" customWidth="1"/>
    <col min="1029" max="1029" width="7" customWidth="1"/>
    <col min="1030" max="1030" width="10" customWidth="1"/>
    <col min="1035" max="1035" width="7.88671875" customWidth="1"/>
    <col min="1036" max="1036" width="12" customWidth="1"/>
    <col min="1038" max="1038" width="13.88671875" customWidth="1"/>
    <col min="1285" max="1285" width="7" customWidth="1"/>
    <col min="1286" max="1286" width="10" customWidth="1"/>
    <col min="1291" max="1291" width="7.88671875" customWidth="1"/>
    <col min="1292" max="1292" width="12" customWidth="1"/>
    <col min="1294" max="1294" width="13.88671875" customWidth="1"/>
    <col min="1541" max="1541" width="7" customWidth="1"/>
    <col min="1542" max="1542" width="10" customWidth="1"/>
    <col min="1547" max="1547" width="7.88671875" customWidth="1"/>
    <col min="1548" max="1548" width="12" customWidth="1"/>
    <col min="1550" max="1550" width="13.88671875" customWidth="1"/>
    <col min="1797" max="1797" width="7" customWidth="1"/>
    <col min="1798" max="1798" width="10" customWidth="1"/>
    <col min="1803" max="1803" width="7.88671875" customWidth="1"/>
    <col min="1804" max="1804" width="12" customWidth="1"/>
    <col min="1806" max="1806" width="13.88671875" customWidth="1"/>
    <col min="2053" max="2053" width="7" customWidth="1"/>
    <col min="2054" max="2054" width="10" customWidth="1"/>
    <col min="2059" max="2059" width="7.88671875" customWidth="1"/>
    <col min="2060" max="2060" width="12" customWidth="1"/>
    <col min="2062" max="2062" width="13.88671875" customWidth="1"/>
    <col min="2309" max="2309" width="7" customWidth="1"/>
    <col min="2310" max="2310" width="10" customWidth="1"/>
    <col min="2315" max="2315" width="7.88671875" customWidth="1"/>
    <col min="2316" max="2316" width="12" customWidth="1"/>
    <col min="2318" max="2318" width="13.88671875" customWidth="1"/>
    <col min="2565" max="2565" width="7" customWidth="1"/>
    <col min="2566" max="2566" width="10" customWidth="1"/>
    <col min="2571" max="2571" width="7.88671875" customWidth="1"/>
    <col min="2572" max="2572" width="12" customWidth="1"/>
    <col min="2574" max="2574" width="13.88671875" customWidth="1"/>
    <col min="2821" max="2821" width="7" customWidth="1"/>
    <col min="2822" max="2822" width="10" customWidth="1"/>
    <col min="2827" max="2827" width="7.88671875" customWidth="1"/>
    <col min="2828" max="2828" width="12" customWidth="1"/>
    <col min="2830" max="2830" width="13.88671875" customWidth="1"/>
    <col min="3077" max="3077" width="7" customWidth="1"/>
    <col min="3078" max="3078" width="10" customWidth="1"/>
    <col min="3083" max="3083" width="7.88671875" customWidth="1"/>
    <col min="3084" max="3084" width="12" customWidth="1"/>
    <col min="3086" max="3086" width="13.88671875" customWidth="1"/>
    <col min="3333" max="3333" width="7" customWidth="1"/>
    <col min="3334" max="3334" width="10" customWidth="1"/>
    <col min="3339" max="3339" width="7.88671875" customWidth="1"/>
    <col min="3340" max="3340" width="12" customWidth="1"/>
    <col min="3342" max="3342" width="13.88671875" customWidth="1"/>
    <col min="3589" max="3589" width="7" customWidth="1"/>
    <col min="3590" max="3590" width="10" customWidth="1"/>
    <col min="3595" max="3595" width="7.88671875" customWidth="1"/>
    <col min="3596" max="3596" width="12" customWidth="1"/>
    <col min="3598" max="3598" width="13.88671875" customWidth="1"/>
    <col min="3845" max="3845" width="7" customWidth="1"/>
    <col min="3846" max="3846" width="10" customWidth="1"/>
    <col min="3851" max="3851" width="7.88671875" customWidth="1"/>
    <col min="3852" max="3852" width="12" customWidth="1"/>
    <col min="3854" max="3854" width="13.88671875" customWidth="1"/>
    <col min="4101" max="4101" width="7" customWidth="1"/>
    <col min="4102" max="4102" width="10" customWidth="1"/>
    <col min="4107" max="4107" width="7.88671875" customWidth="1"/>
    <col min="4108" max="4108" width="12" customWidth="1"/>
    <col min="4110" max="4110" width="13.88671875" customWidth="1"/>
    <col min="4357" max="4357" width="7" customWidth="1"/>
    <col min="4358" max="4358" width="10" customWidth="1"/>
    <col min="4363" max="4363" width="7.88671875" customWidth="1"/>
    <col min="4364" max="4364" width="12" customWidth="1"/>
    <col min="4366" max="4366" width="13.88671875" customWidth="1"/>
    <col min="4613" max="4613" width="7" customWidth="1"/>
    <col min="4614" max="4614" width="10" customWidth="1"/>
    <col min="4619" max="4619" width="7.88671875" customWidth="1"/>
    <col min="4620" max="4620" width="12" customWidth="1"/>
    <col min="4622" max="4622" width="13.88671875" customWidth="1"/>
    <col min="4869" max="4869" width="7" customWidth="1"/>
    <col min="4870" max="4870" width="10" customWidth="1"/>
    <col min="4875" max="4875" width="7.88671875" customWidth="1"/>
    <col min="4876" max="4876" width="12" customWidth="1"/>
    <col min="4878" max="4878" width="13.88671875" customWidth="1"/>
    <col min="5125" max="5125" width="7" customWidth="1"/>
    <col min="5126" max="5126" width="10" customWidth="1"/>
    <col min="5131" max="5131" width="7.88671875" customWidth="1"/>
    <col min="5132" max="5132" width="12" customWidth="1"/>
    <col min="5134" max="5134" width="13.88671875" customWidth="1"/>
    <col min="5381" max="5381" width="7" customWidth="1"/>
    <col min="5382" max="5382" width="10" customWidth="1"/>
    <col min="5387" max="5387" width="7.88671875" customWidth="1"/>
    <col min="5388" max="5388" width="12" customWidth="1"/>
    <col min="5390" max="5390" width="13.88671875" customWidth="1"/>
    <col min="5637" max="5637" width="7" customWidth="1"/>
    <col min="5638" max="5638" width="10" customWidth="1"/>
    <col min="5643" max="5643" width="7.88671875" customWidth="1"/>
    <col min="5644" max="5644" width="12" customWidth="1"/>
    <col min="5646" max="5646" width="13.88671875" customWidth="1"/>
    <col min="5893" max="5893" width="7" customWidth="1"/>
    <col min="5894" max="5894" width="10" customWidth="1"/>
    <col min="5899" max="5899" width="7.88671875" customWidth="1"/>
    <col min="5900" max="5900" width="12" customWidth="1"/>
    <col min="5902" max="5902" width="13.88671875" customWidth="1"/>
    <col min="6149" max="6149" width="7" customWidth="1"/>
    <col min="6150" max="6150" width="10" customWidth="1"/>
    <col min="6155" max="6155" width="7.88671875" customWidth="1"/>
    <col min="6156" max="6156" width="12" customWidth="1"/>
    <col min="6158" max="6158" width="13.88671875" customWidth="1"/>
    <col min="6405" max="6405" width="7" customWidth="1"/>
    <col min="6406" max="6406" width="10" customWidth="1"/>
    <col min="6411" max="6411" width="7.88671875" customWidth="1"/>
    <col min="6412" max="6412" width="12" customWidth="1"/>
    <col min="6414" max="6414" width="13.88671875" customWidth="1"/>
    <col min="6661" max="6661" width="7" customWidth="1"/>
    <col min="6662" max="6662" width="10" customWidth="1"/>
    <col min="6667" max="6667" width="7.88671875" customWidth="1"/>
    <col min="6668" max="6668" width="12" customWidth="1"/>
    <col min="6670" max="6670" width="13.88671875" customWidth="1"/>
    <col min="6917" max="6917" width="7" customWidth="1"/>
    <col min="6918" max="6918" width="10" customWidth="1"/>
    <col min="6923" max="6923" width="7.88671875" customWidth="1"/>
    <col min="6924" max="6924" width="12" customWidth="1"/>
    <col min="6926" max="6926" width="13.88671875" customWidth="1"/>
    <col min="7173" max="7173" width="7" customWidth="1"/>
    <col min="7174" max="7174" width="10" customWidth="1"/>
    <col min="7179" max="7179" width="7.88671875" customWidth="1"/>
    <col min="7180" max="7180" width="12" customWidth="1"/>
    <col min="7182" max="7182" width="13.88671875" customWidth="1"/>
    <col min="7429" max="7429" width="7" customWidth="1"/>
    <col min="7430" max="7430" width="10" customWidth="1"/>
    <col min="7435" max="7435" width="7.88671875" customWidth="1"/>
    <col min="7436" max="7436" width="12" customWidth="1"/>
    <col min="7438" max="7438" width="13.88671875" customWidth="1"/>
    <col min="7685" max="7685" width="7" customWidth="1"/>
    <col min="7686" max="7686" width="10" customWidth="1"/>
    <col min="7691" max="7691" width="7.88671875" customWidth="1"/>
    <col min="7692" max="7692" width="12" customWidth="1"/>
    <col min="7694" max="7694" width="13.88671875" customWidth="1"/>
    <col min="7941" max="7941" width="7" customWidth="1"/>
    <col min="7942" max="7942" width="10" customWidth="1"/>
    <col min="7947" max="7947" width="7.88671875" customWidth="1"/>
    <col min="7948" max="7948" width="12" customWidth="1"/>
    <col min="7950" max="7950" width="13.88671875" customWidth="1"/>
    <col min="8197" max="8197" width="7" customWidth="1"/>
    <col min="8198" max="8198" width="10" customWidth="1"/>
    <col min="8203" max="8203" width="7.88671875" customWidth="1"/>
    <col min="8204" max="8204" width="12" customWidth="1"/>
    <col min="8206" max="8206" width="13.88671875" customWidth="1"/>
    <col min="8453" max="8453" width="7" customWidth="1"/>
    <col min="8454" max="8454" width="10" customWidth="1"/>
    <col min="8459" max="8459" width="7.88671875" customWidth="1"/>
    <col min="8460" max="8460" width="12" customWidth="1"/>
    <col min="8462" max="8462" width="13.88671875" customWidth="1"/>
    <col min="8709" max="8709" width="7" customWidth="1"/>
    <col min="8710" max="8710" width="10" customWidth="1"/>
    <col min="8715" max="8715" width="7.88671875" customWidth="1"/>
    <col min="8716" max="8716" width="12" customWidth="1"/>
    <col min="8718" max="8718" width="13.88671875" customWidth="1"/>
    <col min="8965" max="8965" width="7" customWidth="1"/>
    <col min="8966" max="8966" width="10" customWidth="1"/>
    <col min="8971" max="8971" width="7.88671875" customWidth="1"/>
    <col min="8972" max="8972" width="12" customWidth="1"/>
    <col min="8974" max="8974" width="13.88671875" customWidth="1"/>
    <col min="9221" max="9221" width="7" customWidth="1"/>
    <col min="9222" max="9222" width="10" customWidth="1"/>
    <col min="9227" max="9227" width="7.88671875" customWidth="1"/>
    <col min="9228" max="9228" width="12" customWidth="1"/>
    <col min="9230" max="9230" width="13.88671875" customWidth="1"/>
    <col min="9477" max="9477" width="7" customWidth="1"/>
    <col min="9478" max="9478" width="10" customWidth="1"/>
    <col min="9483" max="9483" width="7.88671875" customWidth="1"/>
    <col min="9484" max="9484" width="12" customWidth="1"/>
    <col min="9486" max="9486" width="13.88671875" customWidth="1"/>
    <col min="9733" max="9733" width="7" customWidth="1"/>
    <col min="9734" max="9734" width="10" customWidth="1"/>
    <col min="9739" max="9739" width="7.88671875" customWidth="1"/>
    <col min="9740" max="9740" width="12" customWidth="1"/>
    <col min="9742" max="9742" width="13.88671875" customWidth="1"/>
    <col min="9989" max="9989" width="7" customWidth="1"/>
    <col min="9990" max="9990" width="10" customWidth="1"/>
    <col min="9995" max="9995" width="7.88671875" customWidth="1"/>
    <col min="9996" max="9996" width="12" customWidth="1"/>
    <col min="9998" max="9998" width="13.88671875" customWidth="1"/>
    <col min="10245" max="10245" width="7" customWidth="1"/>
    <col min="10246" max="10246" width="10" customWidth="1"/>
    <col min="10251" max="10251" width="7.88671875" customWidth="1"/>
    <col min="10252" max="10252" width="12" customWidth="1"/>
    <col min="10254" max="10254" width="13.88671875" customWidth="1"/>
    <col min="10501" max="10501" width="7" customWidth="1"/>
    <col min="10502" max="10502" width="10" customWidth="1"/>
    <col min="10507" max="10507" width="7.88671875" customWidth="1"/>
    <col min="10508" max="10508" width="12" customWidth="1"/>
    <col min="10510" max="10510" width="13.88671875" customWidth="1"/>
    <col min="10757" max="10757" width="7" customWidth="1"/>
    <col min="10758" max="10758" width="10" customWidth="1"/>
    <col min="10763" max="10763" width="7.88671875" customWidth="1"/>
    <col min="10764" max="10764" width="12" customWidth="1"/>
    <col min="10766" max="10766" width="13.88671875" customWidth="1"/>
    <col min="11013" max="11013" width="7" customWidth="1"/>
    <col min="11014" max="11014" width="10" customWidth="1"/>
    <col min="11019" max="11019" width="7.88671875" customWidth="1"/>
    <col min="11020" max="11020" width="12" customWidth="1"/>
    <col min="11022" max="11022" width="13.88671875" customWidth="1"/>
    <col min="11269" max="11269" width="7" customWidth="1"/>
    <col min="11270" max="11270" width="10" customWidth="1"/>
    <col min="11275" max="11275" width="7.88671875" customWidth="1"/>
    <col min="11276" max="11276" width="12" customWidth="1"/>
    <col min="11278" max="11278" width="13.88671875" customWidth="1"/>
    <col min="11525" max="11525" width="7" customWidth="1"/>
    <col min="11526" max="11526" width="10" customWidth="1"/>
    <col min="11531" max="11531" width="7.88671875" customWidth="1"/>
    <col min="11532" max="11532" width="12" customWidth="1"/>
    <col min="11534" max="11534" width="13.88671875" customWidth="1"/>
    <col min="11781" max="11781" width="7" customWidth="1"/>
    <col min="11782" max="11782" width="10" customWidth="1"/>
    <col min="11787" max="11787" width="7.88671875" customWidth="1"/>
    <col min="11788" max="11788" width="12" customWidth="1"/>
    <col min="11790" max="11790" width="13.88671875" customWidth="1"/>
    <col min="12037" max="12037" width="7" customWidth="1"/>
    <col min="12038" max="12038" width="10" customWidth="1"/>
    <col min="12043" max="12043" width="7.88671875" customWidth="1"/>
    <col min="12044" max="12044" width="12" customWidth="1"/>
    <col min="12046" max="12046" width="13.88671875" customWidth="1"/>
    <col min="12293" max="12293" width="7" customWidth="1"/>
    <col min="12294" max="12294" width="10" customWidth="1"/>
    <col min="12299" max="12299" width="7.88671875" customWidth="1"/>
    <col min="12300" max="12300" width="12" customWidth="1"/>
    <col min="12302" max="12302" width="13.88671875" customWidth="1"/>
    <col min="12549" max="12549" width="7" customWidth="1"/>
    <col min="12550" max="12550" width="10" customWidth="1"/>
    <col min="12555" max="12555" width="7.88671875" customWidth="1"/>
    <col min="12556" max="12556" width="12" customWidth="1"/>
    <col min="12558" max="12558" width="13.88671875" customWidth="1"/>
    <col min="12805" max="12805" width="7" customWidth="1"/>
    <col min="12806" max="12806" width="10" customWidth="1"/>
    <col min="12811" max="12811" width="7.88671875" customWidth="1"/>
    <col min="12812" max="12812" width="12" customWidth="1"/>
    <col min="12814" max="12814" width="13.88671875" customWidth="1"/>
    <col min="13061" max="13061" width="7" customWidth="1"/>
    <col min="13062" max="13062" width="10" customWidth="1"/>
    <col min="13067" max="13067" width="7.88671875" customWidth="1"/>
    <col min="13068" max="13068" width="12" customWidth="1"/>
    <col min="13070" max="13070" width="13.88671875" customWidth="1"/>
    <col min="13317" max="13317" width="7" customWidth="1"/>
    <col min="13318" max="13318" width="10" customWidth="1"/>
    <col min="13323" max="13323" width="7.88671875" customWidth="1"/>
    <col min="13324" max="13324" width="12" customWidth="1"/>
    <col min="13326" max="13326" width="13.88671875" customWidth="1"/>
    <col min="13573" max="13573" width="7" customWidth="1"/>
    <col min="13574" max="13574" width="10" customWidth="1"/>
    <col min="13579" max="13579" width="7.88671875" customWidth="1"/>
    <col min="13580" max="13580" width="12" customWidth="1"/>
    <col min="13582" max="13582" width="13.88671875" customWidth="1"/>
    <col min="13829" max="13829" width="7" customWidth="1"/>
    <col min="13830" max="13830" width="10" customWidth="1"/>
    <col min="13835" max="13835" width="7.88671875" customWidth="1"/>
    <col min="13836" max="13836" width="12" customWidth="1"/>
    <col min="13838" max="13838" width="13.88671875" customWidth="1"/>
    <col min="14085" max="14085" width="7" customWidth="1"/>
    <col min="14086" max="14086" width="10" customWidth="1"/>
    <col min="14091" max="14091" width="7.88671875" customWidth="1"/>
    <col min="14092" max="14092" width="12" customWidth="1"/>
    <col min="14094" max="14094" width="13.88671875" customWidth="1"/>
    <col min="14341" max="14341" width="7" customWidth="1"/>
    <col min="14342" max="14342" width="10" customWidth="1"/>
    <col min="14347" max="14347" width="7.88671875" customWidth="1"/>
    <col min="14348" max="14348" width="12" customWidth="1"/>
    <col min="14350" max="14350" width="13.88671875" customWidth="1"/>
    <col min="14597" max="14597" width="7" customWidth="1"/>
    <col min="14598" max="14598" width="10" customWidth="1"/>
    <col min="14603" max="14603" width="7.88671875" customWidth="1"/>
    <col min="14604" max="14604" width="12" customWidth="1"/>
    <col min="14606" max="14606" width="13.88671875" customWidth="1"/>
    <col min="14853" max="14853" width="7" customWidth="1"/>
    <col min="14854" max="14854" width="10" customWidth="1"/>
    <col min="14859" max="14859" width="7.88671875" customWidth="1"/>
    <col min="14860" max="14860" width="12" customWidth="1"/>
    <col min="14862" max="14862" width="13.88671875" customWidth="1"/>
    <col min="15109" max="15109" width="7" customWidth="1"/>
    <col min="15110" max="15110" width="10" customWidth="1"/>
    <col min="15115" max="15115" width="7.88671875" customWidth="1"/>
    <col min="15116" max="15116" width="12" customWidth="1"/>
    <col min="15118" max="15118" width="13.88671875" customWidth="1"/>
    <col min="15365" max="15365" width="7" customWidth="1"/>
    <col min="15366" max="15366" width="10" customWidth="1"/>
    <col min="15371" max="15371" width="7.88671875" customWidth="1"/>
    <col min="15372" max="15372" width="12" customWidth="1"/>
    <col min="15374" max="15374" width="13.88671875" customWidth="1"/>
    <col min="15621" max="15621" width="7" customWidth="1"/>
    <col min="15622" max="15622" width="10" customWidth="1"/>
    <col min="15627" max="15627" width="7.88671875" customWidth="1"/>
    <col min="15628" max="15628" width="12" customWidth="1"/>
    <col min="15630" max="15630" width="13.88671875" customWidth="1"/>
    <col min="15877" max="15877" width="7" customWidth="1"/>
    <col min="15878" max="15878" width="10" customWidth="1"/>
    <col min="15883" max="15883" width="7.88671875" customWidth="1"/>
    <col min="15884" max="15884" width="12" customWidth="1"/>
    <col min="15886" max="15886" width="13.88671875" customWidth="1"/>
    <col min="16133" max="16133" width="7" customWidth="1"/>
    <col min="16134" max="16134" width="10" customWidth="1"/>
    <col min="16139" max="16139" width="7.88671875" customWidth="1"/>
    <col min="16140" max="16140" width="12" customWidth="1"/>
    <col min="16142" max="16142" width="13.88671875" customWidth="1"/>
  </cols>
  <sheetData>
    <row r="1" spans="1:20" x14ac:dyDescent="0.3">
      <c r="A1" t="s">
        <v>0</v>
      </c>
      <c r="B1" s="3" t="s">
        <v>1</v>
      </c>
      <c r="F1" s="3" t="s">
        <v>10</v>
      </c>
      <c r="G1" s="3">
        <v>58.122999999999998</v>
      </c>
      <c r="I1" s="3" t="s">
        <v>20</v>
      </c>
      <c r="L1" s="3" t="s">
        <v>19</v>
      </c>
      <c r="N1" s="3">
        <f t="shared" ref="N1:T1" si="0">N3*$G1</f>
        <v>-6.3936949189796417</v>
      </c>
      <c r="O1" s="3">
        <f t="shared" si="0"/>
        <v>-6.1353870526964928E-2</v>
      </c>
      <c r="P1" s="3">
        <f t="shared" si="0"/>
        <v>2613.4929164168284</v>
      </c>
      <c r="Q1" s="3">
        <f t="shared" si="0"/>
        <v>-5001.2355342859519</v>
      </c>
      <c r="R1" s="3">
        <f t="shared" si="0"/>
        <v>3456.6855750608875</v>
      </c>
      <c r="S1" s="3">
        <f t="shared" si="0"/>
        <v>-809.90967425667566</v>
      </c>
      <c r="T1" s="3">
        <f t="shared" si="0"/>
        <v>164.88094389155245</v>
      </c>
    </row>
    <row r="2" spans="1:20" x14ac:dyDescent="0.3">
      <c r="A2" t="s">
        <v>27</v>
      </c>
      <c r="B2" s="3" t="s">
        <v>2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  <c r="T2" s="3" t="s">
        <v>9</v>
      </c>
    </row>
    <row r="3" spans="1:20" x14ac:dyDescent="0.3">
      <c r="A3">
        <v>168.14999999999998</v>
      </c>
      <c r="B3">
        <v>1.1110000000000013</v>
      </c>
      <c r="C3">
        <f>(A3)/1000</f>
        <v>0.16814999999999997</v>
      </c>
      <c r="D3">
        <f>C3^2</f>
        <v>2.827442249999999E-2</v>
      </c>
      <c r="E3">
        <f>C3^3</f>
        <v>4.7543441433749974E-3</v>
      </c>
      <c r="F3">
        <f>C3^4</f>
        <v>7.994429677085057E-4</v>
      </c>
      <c r="G3">
        <f>1/C3^2</f>
        <v>35.367654281886757</v>
      </c>
      <c r="H3">
        <f>1/C3</f>
        <v>5.947071067499258</v>
      </c>
      <c r="I3" s="1">
        <f>($T$3+C3*$S$3+$R$3*D3+$Q$3*E3+$P$3*F3+$O$3*G3+$N$3*H3-B3)/B3</f>
        <v>-4.0556661451598389E-4</v>
      </c>
      <c r="J3" s="2">
        <f>($T$3+C3*$S$3+$R$3*D3+$Q$3*E3+$P$3*F3+$O$3*G3+$N$3*H3)</f>
        <v>1.1105494154912741</v>
      </c>
      <c r="K3" s="2">
        <f>B3-J3</f>
        <v>4.5058450872725864E-4</v>
      </c>
      <c r="L3" s="4">
        <f t="shared" ref="L3:L42" si="1">($N$17/$G$1+C3*$O$17/$G$1+$P$17/$G$1*D3+$Q$17/$G$1*E3+$R$17/$G$1*F3+$S$17/$G$1*G3+$T$17/$G$1*H3-B3)/B3</f>
        <v>-4.0556661451598389E-4</v>
      </c>
      <c r="M3" s="4"/>
      <c r="N3">
        <f t="array" ref="N3:T8">LINEST(B3:B42,C3:H42,TRUE,TRUE)</f>
        <v>-0.11000283741341021</v>
      </c>
      <c r="O3">
        <v>-1.0555867819445819E-3</v>
      </c>
      <c r="P3">
        <v>44.964866170308284</v>
      </c>
      <c r="Q3">
        <v>-86.045722593223886</v>
      </c>
      <c r="R3">
        <v>59.471905701028639</v>
      </c>
      <c r="S3">
        <v>-13.934409343232037</v>
      </c>
      <c r="T3">
        <v>2.8367590091969177</v>
      </c>
    </row>
    <row r="4" spans="1:20" x14ac:dyDescent="0.3">
      <c r="A4">
        <v>178.14999999999998</v>
      </c>
      <c r="B4">
        <v>1.1490000000000009</v>
      </c>
      <c r="C4">
        <f t="shared" ref="C4:C42" si="2">(A4)/1000</f>
        <v>0.17814999999999998</v>
      </c>
      <c r="D4">
        <f>C4^2</f>
        <v>3.1737422499999994E-2</v>
      </c>
      <c r="E4">
        <f>C4^3</f>
        <v>5.6540218183749984E-3</v>
      </c>
      <c r="F4">
        <f>C4^4</f>
        <v>1.0072639869435059E-3</v>
      </c>
      <c r="G4">
        <f>1/C4^2</f>
        <v>31.508544841661298</v>
      </c>
      <c r="H4">
        <f>1/C4</f>
        <v>5.6132472635419601</v>
      </c>
      <c r="I4" s="1">
        <f>($T$3+C4*$S$3+$R$3*D4+$Q$3*E4+$P$3*F4+$O$3*G4+$N$3*H4-B4)/B4</f>
        <v>7.684514526961712E-4</v>
      </c>
      <c r="J4" s="2">
        <f>($T$3+C4*$S$3+$R$3*D4+$Q$3*E4+$P$3*F4+$O$3*G4+$N$3*H4)</f>
        <v>1.1498829507191488</v>
      </c>
      <c r="K4" s="2">
        <f>B4-J4</f>
        <v>-8.8295071914790135E-4</v>
      </c>
      <c r="L4" s="4">
        <f t="shared" si="1"/>
        <v>7.684514526961712E-4</v>
      </c>
      <c r="M4" s="4"/>
      <c r="N4">
        <v>0.36391863744683683</v>
      </c>
      <c r="O4">
        <v>1.7845867062288575E-2</v>
      </c>
      <c r="P4">
        <v>17.059418899422745</v>
      </c>
      <c r="Q4">
        <v>35.206925710337764</v>
      </c>
      <c r="R4">
        <v>29.412224639953841</v>
      </c>
      <c r="S4">
        <v>12.710722372874159</v>
      </c>
      <c r="T4">
        <v>2.9932194850828466</v>
      </c>
    </row>
    <row r="5" spans="1:20" x14ac:dyDescent="0.3">
      <c r="A5">
        <v>188.14999999999998</v>
      </c>
      <c r="B5">
        <v>1.1889999999999987</v>
      </c>
      <c r="C5">
        <f t="shared" si="2"/>
        <v>0.18814999999999998</v>
      </c>
      <c r="D5">
        <f t="shared" ref="D5:D42" si="3">C5^2</f>
        <v>3.5400422499999994E-2</v>
      </c>
      <c r="E5">
        <f t="shared" ref="E5:E42" si="4">C5^3</f>
        <v>6.6605894933749986E-3</v>
      </c>
      <c r="F5">
        <f t="shared" ref="F5:F42" si="5">C5^4</f>
        <v>1.2531899131785057E-3</v>
      </c>
      <c r="G5">
        <f t="shared" ref="G5:G42" si="6">1/C5^2</f>
        <v>28.248250426954655</v>
      </c>
      <c r="H5">
        <f t="shared" ref="H5:H42" si="7">1/C5</f>
        <v>5.3149083178315175</v>
      </c>
      <c r="I5" s="1">
        <f t="shared" ref="I5:I42" si="8">($T$3+C5*$S$3+$R$3*D5+$Q$3*E5+$P$3*F5+$O$3*G5+$N$3*H5-B5)/B5</f>
        <v>7.6775041877848109E-5</v>
      </c>
      <c r="J5" s="2">
        <f t="shared" ref="J5:J42" si="9">($T$3+C5*$S$3+$R$3*D5+$Q$3*E5+$P$3*F5+$O$3*G5+$N$3*H5)</f>
        <v>1.1890912855247915</v>
      </c>
      <c r="K5" s="2">
        <f t="shared" ref="K5:K42" si="10">B5-J5</f>
        <v>-9.1285524792761308E-5</v>
      </c>
      <c r="L5" s="4">
        <f t="shared" si="1"/>
        <v>7.6775041878221617E-5</v>
      </c>
      <c r="M5" s="4"/>
      <c r="N5">
        <v>0.99999582297795164</v>
      </c>
      <c r="O5">
        <v>1.1512930866521666E-3</v>
      </c>
      <c r="P5" t="e">
        <v>#N/A</v>
      </c>
      <c r="Q5" t="e">
        <v>#N/A</v>
      </c>
      <c r="R5" t="e">
        <v>#N/A</v>
      </c>
      <c r="S5" t="e">
        <v>#N/A</v>
      </c>
      <c r="T5" t="e">
        <v>#N/A</v>
      </c>
    </row>
    <row r="6" spans="1:20" x14ac:dyDescent="0.3">
      <c r="A6">
        <v>198.14999999999998</v>
      </c>
      <c r="B6">
        <v>1.2290000000000021</v>
      </c>
      <c r="C6">
        <f t="shared" si="2"/>
        <v>0.19814999999999997</v>
      </c>
      <c r="D6">
        <f t="shared" si="3"/>
        <v>3.9263422499999985E-2</v>
      </c>
      <c r="E6">
        <f t="shared" si="4"/>
        <v>7.7800471683749954E-3</v>
      </c>
      <c r="F6">
        <f t="shared" si="5"/>
        <v>1.5416163464135051E-3</v>
      </c>
      <c r="G6">
        <f t="shared" si="6"/>
        <v>25.468997258198783</v>
      </c>
      <c r="H6">
        <f t="shared" si="7"/>
        <v>5.0466818067120878</v>
      </c>
      <c r="I6" s="1">
        <f t="shared" si="8"/>
        <v>-3.4898663199220826E-4</v>
      </c>
      <c r="J6" s="2">
        <f t="shared" si="9"/>
        <v>1.2285710954292837</v>
      </c>
      <c r="K6" s="2">
        <f t="shared" si="10"/>
        <v>4.2890457071842469E-4</v>
      </c>
      <c r="L6" s="4">
        <f t="shared" si="1"/>
        <v>-3.4898663199220826E-4</v>
      </c>
      <c r="M6" s="4"/>
      <c r="N6">
        <v>1316722.0480954561</v>
      </c>
      <c r="O6">
        <v>33</v>
      </c>
      <c r="P6" t="e">
        <v>#N/A</v>
      </c>
      <c r="Q6" t="e">
        <v>#N/A</v>
      </c>
      <c r="R6" t="e">
        <v>#N/A</v>
      </c>
      <c r="S6" t="e">
        <v>#N/A</v>
      </c>
      <c r="T6" t="e">
        <v>#N/A</v>
      </c>
    </row>
    <row r="7" spans="1:20" x14ac:dyDescent="0.3">
      <c r="A7">
        <v>208.14999999999998</v>
      </c>
      <c r="B7">
        <v>1.2689999999999997</v>
      </c>
      <c r="C7">
        <f t="shared" si="2"/>
        <v>0.20814999999999997</v>
      </c>
      <c r="D7">
        <f t="shared" si="3"/>
        <v>4.3326422499999989E-2</v>
      </c>
      <c r="E7">
        <f t="shared" si="4"/>
        <v>9.0183948433749973E-3</v>
      </c>
      <c r="F7">
        <f t="shared" si="5"/>
        <v>1.8771788866485052E-3</v>
      </c>
      <c r="G7">
        <f t="shared" si="6"/>
        <v>23.080603989401624</v>
      </c>
      <c r="H7">
        <f t="shared" si="7"/>
        <v>4.8042277203939472</v>
      </c>
      <c r="I7" s="1">
        <f t="shared" si="8"/>
        <v>-3.2533265660880385E-4</v>
      </c>
      <c r="J7" s="2">
        <f t="shared" si="9"/>
        <v>1.2685871528587631</v>
      </c>
      <c r="K7" s="2">
        <f t="shared" si="10"/>
        <v>4.1284714123657196E-4</v>
      </c>
      <c r="L7" s="4">
        <f t="shared" si="1"/>
        <v>-3.2533265660880385E-4</v>
      </c>
      <c r="M7" s="4"/>
      <c r="N7">
        <v>10.471699034299547</v>
      </c>
      <c r="O7">
        <v>4.3740700455311427E-5</v>
      </c>
      <c r="P7" t="e">
        <v>#N/A</v>
      </c>
      <c r="Q7" t="e">
        <v>#N/A</v>
      </c>
      <c r="R7" t="e">
        <v>#N/A</v>
      </c>
      <c r="S7" t="e">
        <v>#N/A</v>
      </c>
      <c r="T7" t="e">
        <v>#N/A</v>
      </c>
    </row>
    <row r="8" spans="1:20" x14ac:dyDescent="0.3">
      <c r="A8">
        <v>218.14999999999998</v>
      </c>
      <c r="B8">
        <v>1.3089999999999975</v>
      </c>
      <c r="C8">
        <f t="shared" si="2"/>
        <v>0.21814999999999998</v>
      </c>
      <c r="D8">
        <f t="shared" si="3"/>
        <v>4.7589422499999992E-2</v>
      </c>
      <c r="E8">
        <f t="shared" si="4"/>
        <v>1.0381632518374997E-2</v>
      </c>
      <c r="F8">
        <f t="shared" si="5"/>
        <v>2.2647531338835054E-3</v>
      </c>
      <c r="G8">
        <f t="shared" si="6"/>
        <v>21.01307281045489</v>
      </c>
      <c r="H8">
        <f t="shared" si="7"/>
        <v>4.584001833600734</v>
      </c>
      <c r="I8" s="1">
        <f t="shared" si="8"/>
        <v>2.3390204669315674E-4</v>
      </c>
      <c r="J8" s="2">
        <f t="shared" si="9"/>
        <v>1.3093061777791188</v>
      </c>
      <c r="K8" s="2">
        <f t="shared" si="10"/>
        <v>-3.0617777912134159E-4</v>
      </c>
      <c r="L8" s="4">
        <f t="shared" si="1"/>
        <v>2.3390204669315674E-4</v>
      </c>
      <c r="M8" s="4"/>
      <c r="N8" t="e">
        <v>#N/A</v>
      </c>
      <c r="O8" t="e">
        <v>#N/A</v>
      </c>
      <c r="P8" t="e">
        <v>#N/A</v>
      </c>
      <c r="Q8" t="e">
        <v>#N/A</v>
      </c>
      <c r="R8" t="e">
        <v>#N/A</v>
      </c>
      <c r="S8" t="e">
        <v>#N/A</v>
      </c>
      <c r="T8" t="e">
        <v>#N/A</v>
      </c>
    </row>
    <row r="9" spans="1:20" x14ac:dyDescent="0.3">
      <c r="A9">
        <v>228.14999999999998</v>
      </c>
      <c r="B9">
        <v>1.3509999999999991</v>
      </c>
      <c r="C9">
        <f t="shared" si="2"/>
        <v>0.22814999999999996</v>
      </c>
      <c r="D9">
        <f t="shared" si="3"/>
        <v>5.2052422499999987E-2</v>
      </c>
      <c r="E9">
        <f t="shared" si="4"/>
        <v>1.1875760193374996E-2</v>
      </c>
      <c r="F9">
        <f t="shared" si="5"/>
        <v>2.7094546881185049E-3</v>
      </c>
      <c r="G9">
        <f t="shared" si="6"/>
        <v>19.211401736393732</v>
      </c>
      <c r="H9">
        <f t="shared" si="7"/>
        <v>4.3830813061582301</v>
      </c>
      <c r="I9" s="1">
        <f t="shared" si="8"/>
        <v>-1.3212568101256077E-4</v>
      </c>
      <c r="J9" s="2">
        <f t="shared" si="9"/>
        <v>1.3508214982049511</v>
      </c>
      <c r="K9" s="2">
        <f t="shared" si="10"/>
        <v>1.7850179504796948E-4</v>
      </c>
      <c r="L9" s="4">
        <f t="shared" si="1"/>
        <v>-1.3212568101288947E-4</v>
      </c>
      <c r="M9" s="4"/>
    </row>
    <row r="10" spans="1:20" x14ac:dyDescent="0.3">
      <c r="A10">
        <v>238.14999999999998</v>
      </c>
      <c r="B10">
        <v>1.3930000000000065</v>
      </c>
      <c r="C10">
        <f t="shared" si="2"/>
        <v>0.23814999999999997</v>
      </c>
      <c r="D10">
        <f t="shared" si="3"/>
        <v>5.6715422499999987E-2</v>
      </c>
      <c r="E10">
        <f t="shared" si="4"/>
        <v>1.3506777868374996E-2</v>
      </c>
      <c r="F10">
        <f t="shared" si="5"/>
        <v>3.2166391493535047E-3</v>
      </c>
      <c r="G10">
        <f t="shared" si="6"/>
        <v>17.631888398609746</v>
      </c>
      <c r="H10">
        <f t="shared" si="7"/>
        <v>4.199034222128911</v>
      </c>
      <c r="I10" s="1">
        <f t="shared" si="8"/>
        <v>1.2297410917170768E-4</v>
      </c>
      <c r="J10" s="2">
        <f t="shared" si="9"/>
        <v>1.3931713029340826</v>
      </c>
      <c r="K10" s="2">
        <f t="shared" si="10"/>
        <v>-1.7130293407618957E-4</v>
      </c>
      <c r="L10" s="4">
        <f t="shared" si="1"/>
        <v>1.2297410917170768E-4</v>
      </c>
      <c r="M10" s="4"/>
      <c r="O10" s="11" t="s">
        <v>21</v>
      </c>
    </row>
    <row r="11" spans="1:20" x14ac:dyDescent="0.3">
      <c r="A11">
        <v>248.14999999999998</v>
      </c>
      <c r="B11">
        <v>1.4370000000000005</v>
      </c>
      <c r="C11">
        <f t="shared" si="2"/>
        <v>0.24814999999999998</v>
      </c>
      <c r="D11">
        <f t="shared" si="3"/>
        <v>6.1578422499999994E-2</v>
      </c>
      <c r="E11">
        <f t="shared" si="4"/>
        <v>1.5280685543374996E-2</v>
      </c>
      <c r="F11">
        <f t="shared" si="5"/>
        <v>3.7919021175885055E-3</v>
      </c>
      <c r="G11">
        <f t="shared" si="6"/>
        <v>16.239454656377404</v>
      </c>
      <c r="H11">
        <f t="shared" si="7"/>
        <v>4.029820672980053</v>
      </c>
      <c r="I11" s="1">
        <f t="shared" si="8"/>
        <v>-4.5069813190886949E-4</v>
      </c>
      <c r="J11" s="2">
        <f t="shared" si="9"/>
        <v>1.4363523467844475</v>
      </c>
      <c r="K11" s="2">
        <f t="shared" si="10"/>
        <v>6.4765321555304567E-4</v>
      </c>
      <c r="L11" s="4">
        <f t="shared" si="1"/>
        <v>-4.5069813190886949E-4</v>
      </c>
      <c r="M11" s="4"/>
      <c r="O11" s="11" t="s">
        <v>22</v>
      </c>
    </row>
    <row r="12" spans="1:20" x14ac:dyDescent="0.3">
      <c r="A12">
        <v>258.14999999999998</v>
      </c>
      <c r="B12">
        <v>1.4799999999999955</v>
      </c>
      <c r="C12">
        <f t="shared" si="2"/>
        <v>0.25814999999999999</v>
      </c>
      <c r="D12">
        <f t="shared" si="3"/>
        <v>6.6641422499999992E-2</v>
      </c>
      <c r="E12">
        <f t="shared" si="4"/>
        <v>1.7203483218374997E-2</v>
      </c>
      <c r="F12">
        <f t="shared" si="5"/>
        <v>4.4410791928235051E-3</v>
      </c>
      <c r="G12">
        <f t="shared" si="6"/>
        <v>15.005682089094064</v>
      </c>
      <c r="H12">
        <f t="shared" si="7"/>
        <v>3.8737168312996322</v>
      </c>
      <c r="I12" s="1">
        <f t="shared" si="8"/>
        <v>2.2322730351199551E-4</v>
      </c>
      <c r="J12" s="2">
        <f t="shared" si="9"/>
        <v>1.4803303764091933</v>
      </c>
      <c r="K12" s="2">
        <f t="shared" si="10"/>
        <v>-3.3037640919775235E-4</v>
      </c>
      <c r="L12" s="4">
        <f t="shared" si="1"/>
        <v>2.2322730351199551E-4</v>
      </c>
      <c r="M12" s="4"/>
      <c r="O12" s="11" t="s">
        <v>23</v>
      </c>
    </row>
    <row r="13" spans="1:20" x14ac:dyDescent="0.3">
      <c r="A13">
        <v>268.14999999999998</v>
      </c>
      <c r="B13">
        <v>1.5249999999999999</v>
      </c>
      <c r="C13">
        <f t="shared" si="2"/>
        <v>0.26815</v>
      </c>
      <c r="D13">
        <f t="shared" si="3"/>
        <v>7.1904422499999995E-2</v>
      </c>
      <c r="E13">
        <f t="shared" si="4"/>
        <v>1.9281170893374999E-2</v>
      </c>
      <c r="F13">
        <f t="shared" si="5"/>
        <v>5.1702459750585057E-3</v>
      </c>
      <c r="G13">
        <f t="shared" si="6"/>
        <v>13.907350413668924</v>
      </c>
      <c r="H13">
        <f t="shared" si="7"/>
        <v>3.7292560134253216</v>
      </c>
      <c r="I13" s="1">
        <f t="shared" si="8"/>
        <v>3.157796853322387E-5</v>
      </c>
      <c r="J13" s="2">
        <f t="shared" si="9"/>
        <v>1.5250481564020131</v>
      </c>
      <c r="K13" s="2">
        <f t="shared" si="10"/>
        <v>-4.8156402013166399E-5</v>
      </c>
      <c r="L13" s="4">
        <f t="shared" si="1"/>
        <v>3.157796853322387E-5</v>
      </c>
      <c r="M13" s="4"/>
      <c r="O13" s="11" t="s">
        <v>24</v>
      </c>
    </row>
    <row r="14" spans="1:20" x14ac:dyDescent="0.3">
      <c r="A14">
        <v>278.14999999999998</v>
      </c>
      <c r="B14">
        <v>1.5700000000000045</v>
      </c>
      <c r="C14">
        <f t="shared" si="2"/>
        <v>0.27814999999999995</v>
      </c>
      <c r="D14">
        <f t="shared" si="3"/>
        <v>7.7367422499999977E-2</v>
      </c>
      <c r="E14">
        <f t="shared" si="4"/>
        <v>2.1519748568374991E-2</v>
      </c>
      <c r="F14">
        <f t="shared" si="5"/>
        <v>5.9857180642935029E-3</v>
      </c>
      <c r="G14">
        <f t="shared" si="6"/>
        <v>12.925336888404164</v>
      </c>
      <c r="H14">
        <f t="shared" si="7"/>
        <v>3.5951824555096179</v>
      </c>
      <c r="I14" s="1">
        <f t="shared" si="8"/>
        <v>2.7497823939249904E-4</v>
      </c>
      <c r="J14" s="2">
        <f t="shared" si="9"/>
        <v>1.5704317158358507</v>
      </c>
      <c r="K14" s="2">
        <f t="shared" si="10"/>
        <v>-4.3171583584622475E-4</v>
      </c>
      <c r="L14" s="4">
        <f t="shared" si="1"/>
        <v>2.7497823939249904E-4</v>
      </c>
      <c r="M14" s="4"/>
      <c r="O14" s="11"/>
    </row>
    <row r="15" spans="1:20" x14ac:dyDescent="0.3">
      <c r="A15">
        <v>288.14999999999998</v>
      </c>
      <c r="B15">
        <v>1.6159999999999968</v>
      </c>
      <c r="C15">
        <f t="shared" si="2"/>
        <v>0.28814999999999996</v>
      </c>
      <c r="D15">
        <f t="shared" si="3"/>
        <v>8.3030422499999978E-2</v>
      </c>
      <c r="E15">
        <f t="shared" si="4"/>
        <v>2.3925216243374989E-2</v>
      </c>
      <c r="F15">
        <f t="shared" si="5"/>
        <v>6.8940510605285023E-3</v>
      </c>
      <c r="G15">
        <f t="shared" si="6"/>
        <v>12.043778291023393</v>
      </c>
      <c r="H15">
        <f t="shared" si="7"/>
        <v>3.4704147145583901</v>
      </c>
      <c r="I15" s="1">
        <f t="shared" si="8"/>
        <v>2.4459087711914016E-4</v>
      </c>
      <c r="J15" s="2">
        <f t="shared" si="9"/>
        <v>1.6163952588574213</v>
      </c>
      <c r="K15" s="2">
        <f t="shared" si="10"/>
        <v>-3.9525885742452971E-4</v>
      </c>
      <c r="L15" s="4">
        <f t="shared" si="1"/>
        <v>2.4459087711914016E-4</v>
      </c>
      <c r="M15" s="4"/>
      <c r="O15" s="11" t="s">
        <v>25</v>
      </c>
    </row>
    <row r="16" spans="1:20" ht="15" thickBot="1" x14ac:dyDescent="0.35">
      <c r="A16">
        <v>298.14999999999998</v>
      </c>
      <c r="B16">
        <v>1.6629999999999996</v>
      </c>
      <c r="C16">
        <f t="shared" si="2"/>
        <v>0.29814999999999997</v>
      </c>
      <c r="D16">
        <f t="shared" si="3"/>
        <v>8.8893422499999986E-2</v>
      </c>
      <c r="E16">
        <f t="shared" si="4"/>
        <v>2.6503573918374993E-2</v>
      </c>
      <c r="F16">
        <f t="shared" si="5"/>
        <v>7.9020405637635037E-3</v>
      </c>
      <c r="G16">
        <f t="shared" si="6"/>
        <v>11.249426244107095</v>
      </c>
      <c r="H16">
        <f t="shared" si="7"/>
        <v>3.3540164346805303</v>
      </c>
      <c r="I16" s="1">
        <f t="shared" si="8"/>
        <v>-9.316837483442065E-5</v>
      </c>
      <c r="J16" s="2">
        <f t="shared" si="9"/>
        <v>1.6628450609926499</v>
      </c>
      <c r="K16" s="2">
        <f t="shared" si="10"/>
        <v>1.549390073496415E-4</v>
      </c>
      <c r="L16" s="4">
        <f t="shared" si="1"/>
        <v>-9.3168374834954728E-5</v>
      </c>
      <c r="M16" s="4"/>
      <c r="N16" s="8" t="s">
        <v>12</v>
      </c>
      <c r="O16" s="8" t="s">
        <v>13</v>
      </c>
      <c r="P16" s="8" t="s">
        <v>14</v>
      </c>
      <c r="Q16" s="8" t="s">
        <v>15</v>
      </c>
      <c r="R16" s="8" t="s">
        <v>16</v>
      </c>
      <c r="S16" s="8" t="s">
        <v>17</v>
      </c>
      <c r="T16" s="8" t="s">
        <v>18</v>
      </c>
    </row>
    <row r="17" spans="1:20" ht="15.6" thickTop="1" thickBot="1" x14ac:dyDescent="0.35">
      <c r="A17">
        <v>308.14999999999998</v>
      </c>
      <c r="B17">
        <v>1.7100000000000022</v>
      </c>
      <c r="C17">
        <f t="shared" si="2"/>
        <v>0.30814999999999998</v>
      </c>
      <c r="D17">
        <f t="shared" si="3"/>
        <v>9.4956422499999985E-2</v>
      </c>
      <c r="E17">
        <f t="shared" si="4"/>
        <v>2.9260821593374994E-2</v>
      </c>
      <c r="F17">
        <f t="shared" si="5"/>
        <v>9.0167221739985027E-3</v>
      </c>
      <c r="G17">
        <f t="shared" si="6"/>
        <v>10.531146537244494</v>
      </c>
      <c r="H17">
        <f t="shared" si="7"/>
        <v>3.2451728054518907</v>
      </c>
      <c r="I17" s="1">
        <f t="shared" si="8"/>
        <v>-1.8562146061478749E-4</v>
      </c>
      <c r="J17" s="2">
        <f t="shared" si="9"/>
        <v>1.7096825873023509</v>
      </c>
      <c r="K17" s="2">
        <f t="shared" si="10"/>
        <v>3.1741269765128699E-4</v>
      </c>
      <c r="L17" s="4">
        <f t="shared" si="1"/>
        <v>-1.8562146061478749E-4</v>
      </c>
      <c r="M17" s="5" t="s">
        <v>11</v>
      </c>
      <c r="N17" s="6">
        <f>T1</f>
        <v>164.88094389155245</v>
      </c>
      <c r="O17" s="6">
        <f>S1</f>
        <v>-809.90967425667566</v>
      </c>
      <c r="P17" s="6">
        <f>R1</f>
        <v>3456.6855750608875</v>
      </c>
      <c r="Q17" s="6">
        <f>Q1</f>
        <v>-5001.2355342859519</v>
      </c>
      <c r="R17" s="6">
        <f>P1</f>
        <v>2613.4929164168284</v>
      </c>
      <c r="S17" s="6">
        <f>O1</f>
        <v>-6.1353870526964928E-2</v>
      </c>
      <c r="T17" s="7">
        <f>N1</f>
        <v>-6.3936949189796417</v>
      </c>
    </row>
    <row r="18" spans="1:20" ht="15" thickTop="1" x14ac:dyDescent="0.3">
      <c r="A18">
        <v>318.14999999999998</v>
      </c>
      <c r="B18">
        <v>1.7559999999999945</v>
      </c>
      <c r="C18">
        <f t="shared" si="2"/>
        <v>0.31814999999999999</v>
      </c>
      <c r="D18">
        <f t="shared" si="3"/>
        <v>0.10121942249999999</v>
      </c>
      <c r="E18">
        <f t="shared" si="4"/>
        <v>3.2202959268374992E-2</v>
      </c>
      <c r="F18">
        <f t="shared" si="5"/>
        <v>1.0245371491233505E-2</v>
      </c>
      <c r="G18">
        <f t="shared" si="6"/>
        <v>9.8795268269782923</v>
      </c>
      <c r="H18">
        <f t="shared" si="7"/>
        <v>3.1431714600031433</v>
      </c>
      <c r="I18" s="1">
        <f t="shared" si="8"/>
        <v>4.5957161362670309E-4</v>
      </c>
      <c r="J18" s="2">
        <f t="shared" si="9"/>
        <v>1.7568070077535229</v>
      </c>
      <c r="K18" s="2">
        <f t="shared" si="10"/>
        <v>-8.0700775352848808E-4</v>
      </c>
      <c r="L18" s="4">
        <f t="shared" si="1"/>
        <v>4.5957161362670309E-4</v>
      </c>
      <c r="M18" s="4"/>
      <c r="N18" s="10" t="s">
        <v>26</v>
      </c>
    </row>
    <row r="19" spans="1:20" x14ac:dyDescent="0.3">
      <c r="A19">
        <v>328.15</v>
      </c>
      <c r="B19">
        <v>1.8050000000000068</v>
      </c>
      <c r="C19">
        <f t="shared" si="2"/>
        <v>0.32815</v>
      </c>
      <c r="D19">
        <f t="shared" si="3"/>
        <v>0.1076824225</v>
      </c>
      <c r="E19">
        <f t="shared" si="4"/>
        <v>3.5335986943375003E-2</v>
      </c>
      <c r="F19">
        <f t="shared" si="5"/>
        <v>1.1595504115468506E-2</v>
      </c>
      <c r="G19">
        <f t="shared" si="6"/>
        <v>9.2865667096224556</v>
      </c>
      <c r="H19">
        <f t="shared" si="7"/>
        <v>3.0473868657626086</v>
      </c>
      <c r="I19" s="1">
        <f t="shared" si="8"/>
        <v>-4.8906291581912926E-4</v>
      </c>
      <c r="J19" s="2">
        <f t="shared" si="9"/>
        <v>1.8041172414369533</v>
      </c>
      <c r="K19" s="2">
        <f t="shared" si="10"/>
        <v>8.8275856305353173E-4</v>
      </c>
      <c r="L19" s="4">
        <f t="shared" si="1"/>
        <v>-4.8906291581912926E-4</v>
      </c>
      <c r="M19" s="4"/>
    </row>
    <row r="20" spans="1:20" x14ac:dyDescent="0.3">
      <c r="A20">
        <v>338.15</v>
      </c>
      <c r="B20">
        <v>1.8509999999999991</v>
      </c>
      <c r="C20">
        <f t="shared" si="2"/>
        <v>0.33814999999999995</v>
      </c>
      <c r="D20">
        <f t="shared" si="3"/>
        <v>0.11434542249999996</v>
      </c>
      <c r="E20">
        <f t="shared" si="4"/>
        <v>3.8665904618374984E-2</v>
      </c>
      <c r="F20">
        <f t="shared" si="5"/>
        <v>1.3074875646703498E-2</v>
      </c>
      <c r="G20">
        <f t="shared" si="6"/>
        <v>8.7454309769155856</v>
      </c>
      <c r="H20">
        <f t="shared" si="7"/>
        <v>2.9572674848440044</v>
      </c>
      <c r="I20" s="1">
        <f t="shared" si="8"/>
        <v>2.7748753164722888E-4</v>
      </c>
      <c r="J20" s="2">
        <f t="shared" si="9"/>
        <v>1.8515136294210781</v>
      </c>
      <c r="K20" s="2">
        <f t="shared" si="10"/>
        <v>-5.1362942107902043E-4</v>
      </c>
      <c r="L20" s="4">
        <f t="shared" si="1"/>
        <v>2.7748753164770875E-4</v>
      </c>
      <c r="M20" s="4"/>
    </row>
    <row r="21" spans="1:20" x14ac:dyDescent="0.3">
      <c r="A21">
        <v>348.15</v>
      </c>
      <c r="B21">
        <v>1.8990000000000009</v>
      </c>
      <c r="C21">
        <f t="shared" si="2"/>
        <v>0.34814999999999996</v>
      </c>
      <c r="D21">
        <f t="shared" si="3"/>
        <v>0.12120842249999997</v>
      </c>
      <c r="E21">
        <f t="shared" si="4"/>
        <v>4.2198712293374983E-2</v>
      </c>
      <c r="F21">
        <f t="shared" si="5"/>
        <v>1.4691481684938499E-2</v>
      </c>
      <c r="G21">
        <f t="shared" si="6"/>
        <v>8.2502517512757851</v>
      </c>
      <c r="H21">
        <f t="shared" si="7"/>
        <v>2.8723251472066642</v>
      </c>
      <c r="I21" s="1">
        <f t="shared" si="8"/>
        <v>-5.3021275450892753E-5</v>
      </c>
      <c r="J21" s="2">
        <f t="shared" si="9"/>
        <v>1.8988993125979197</v>
      </c>
      <c r="K21" s="2">
        <f t="shared" si="10"/>
        <v>1.0068740208124538E-4</v>
      </c>
      <c r="L21" s="4">
        <f t="shared" si="1"/>
        <v>-5.3021275450892753E-5</v>
      </c>
      <c r="M21" s="4"/>
    </row>
    <row r="22" spans="1:20" x14ac:dyDescent="0.3">
      <c r="A22">
        <v>358.15</v>
      </c>
      <c r="B22">
        <v>1.9469999999999914</v>
      </c>
      <c r="C22">
        <f t="shared" si="2"/>
        <v>0.35814999999999997</v>
      </c>
      <c r="D22">
        <f t="shared" si="3"/>
        <v>0.12827142249999998</v>
      </c>
      <c r="E22">
        <f t="shared" si="4"/>
        <v>4.5940409968374993E-2</v>
      </c>
      <c r="F22">
        <f t="shared" si="5"/>
        <v>1.64535578301735E-2</v>
      </c>
      <c r="G22">
        <f t="shared" si="6"/>
        <v>7.7959687396465895</v>
      </c>
      <c r="H22">
        <f t="shared" si="7"/>
        <v>2.7921262041044259</v>
      </c>
      <c r="I22" s="1">
        <f t="shared" si="8"/>
        <v>-4.2045533911801332E-4</v>
      </c>
      <c r="J22" s="2">
        <f t="shared" si="9"/>
        <v>1.9461813734547286</v>
      </c>
      <c r="K22" s="2">
        <f t="shared" si="10"/>
        <v>8.1862654526276835E-4</v>
      </c>
      <c r="L22" s="4">
        <f t="shared" si="1"/>
        <v>-4.2045533911801332E-4</v>
      </c>
      <c r="M22" s="4"/>
    </row>
    <row r="23" spans="1:20" x14ac:dyDescent="0.3">
      <c r="A23">
        <v>368.15</v>
      </c>
      <c r="B23">
        <v>1.9930000000000063</v>
      </c>
      <c r="C23">
        <f t="shared" si="2"/>
        <v>0.36814999999999998</v>
      </c>
      <c r="D23">
        <f t="shared" si="3"/>
        <v>0.13553442249999997</v>
      </c>
      <c r="E23">
        <f t="shared" si="4"/>
        <v>4.9896997643374991E-2</v>
      </c>
      <c r="F23">
        <f t="shared" si="5"/>
        <v>1.8369579682408498E-2</v>
      </c>
      <c r="G23">
        <f t="shared" si="6"/>
        <v>7.3781994385964955</v>
      </c>
      <c r="H23">
        <f t="shared" si="7"/>
        <v>2.7162841233192996</v>
      </c>
      <c r="I23" s="1">
        <f t="shared" si="8"/>
        <v>1.3637111343584835E-4</v>
      </c>
      <c r="J23" s="2">
        <f t="shared" si="9"/>
        <v>1.993271787629084</v>
      </c>
      <c r="K23" s="2">
        <f t="shared" si="10"/>
        <v>-2.7178762907764664E-4</v>
      </c>
      <c r="L23" s="4">
        <f t="shared" si="1"/>
        <v>1.3637111343540271E-4</v>
      </c>
      <c r="M23" s="4"/>
      <c r="N23" s="9"/>
    </row>
    <row r="24" spans="1:20" x14ac:dyDescent="0.3">
      <c r="A24">
        <v>378.15</v>
      </c>
      <c r="B24">
        <v>2.0399999999999978</v>
      </c>
      <c r="C24">
        <f t="shared" si="2"/>
        <v>0.37814999999999999</v>
      </c>
      <c r="D24">
        <f t="shared" si="3"/>
        <v>0.1429974225</v>
      </c>
      <c r="E24">
        <f t="shared" si="4"/>
        <v>5.4074475318374997E-2</v>
      </c>
      <c r="F24">
        <f t="shared" si="5"/>
        <v>2.0448262841643507E-2</v>
      </c>
      <c r="G24">
        <f t="shared" si="6"/>
        <v>6.9931330405623218</v>
      </c>
      <c r="H24">
        <f t="shared" si="7"/>
        <v>2.6444532592886421</v>
      </c>
      <c r="I24" s="1">
        <f t="shared" si="8"/>
        <v>4.324568811223612E-5</v>
      </c>
      <c r="J24" s="2">
        <f t="shared" si="9"/>
        <v>2.0400882212037468</v>
      </c>
      <c r="K24" s="2">
        <f t="shared" si="10"/>
        <v>-8.8221203748961585E-5</v>
      </c>
      <c r="L24" s="4">
        <f t="shared" si="1"/>
        <v>4.324568811223612E-5</v>
      </c>
      <c r="M24" s="4"/>
    </row>
    <row r="25" spans="1:20" x14ac:dyDescent="0.3">
      <c r="A25">
        <v>388.15</v>
      </c>
      <c r="B25">
        <v>2.0870000000000006</v>
      </c>
      <c r="C25">
        <f t="shared" si="2"/>
        <v>0.38815</v>
      </c>
      <c r="D25">
        <f t="shared" si="3"/>
        <v>0.1506604225</v>
      </c>
      <c r="E25">
        <f t="shared" si="4"/>
        <v>5.8478842993375003E-2</v>
      </c>
      <c r="F25">
        <f t="shared" si="5"/>
        <v>2.2698562907878507E-2</v>
      </c>
      <c r="G25">
        <f t="shared" si="6"/>
        <v>6.6374432210290664</v>
      </c>
      <c r="H25">
        <f t="shared" si="7"/>
        <v>2.5763235862424323</v>
      </c>
      <c r="I25" s="1">
        <f t="shared" si="8"/>
        <v>-2.133674474404527E-4</v>
      </c>
      <c r="J25" s="2">
        <f t="shared" si="9"/>
        <v>2.0865547021371924</v>
      </c>
      <c r="K25" s="2">
        <f t="shared" si="10"/>
        <v>4.4529786280822492E-4</v>
      </c>
      <c r="L25" s="4">
        <f t="shared" si="1"/>
        <v>-2.1336744744087827E-4</v>
      </c>
      <c r="M25" s="4"/>
    </row>
    <row r="26" spans="1:20" x14ac:dyDescent="0.3">
      <c r="A26">
        <v>398.15</v>
      </c>
      <c r="B26">
        <v>2.133000000000004</v>
      </c>
      <c r="C26">
        <f t="shared" si="2"/>
        <v>0.39815</v>
      </c>
      <c r="D26">
        <f t="shared" si="3"/>
        <v>0.15852342250000001</v>
      </c>
      <c r="E26">
        <f t="shared" si="4"/>
        <v>6.3116100668375003E-2</v>
      </c>
      <c r="F26">
        <f t="shared" si="5"/>
        <v>2.5129675481113511E-2</v>
      </c>
      <c r="G26">
        <f t="shared" si="6"/>
        <v>6.3082160618882668</v>
      </c>
      <c r="H26">
        <f t="shared" si="7"/>
        <v>2.5116162250408136</v>
      </c>
      <c r="I26" s="1">
        <f t="shared" si="8"/>
        <v>-1.8650332520755631E-4</v>
      </c>
      <c r="J26" s="2">
        <f t="shared" si="9"/>
        <v>2.1326021884073363</v>
      </c>
      <c r="K26" s="2">
        <f t="shared" si="10"/>
        <v>3.9781159266771837E-4</v>
      </c>
      <c r="L26" s="4">
        <f t="shared" si="1"/>
        <v>-1.8650332520755631E-4</v>
      </c>
      <c r="M26" s="4"/>
    </row>
    <row r="27" spans="1:20" x14ac:dyDescent="0.3">
      <c r="A27">
        <v>408.15</v>
      </c>
      <c r="B27">
        <v>2.1779999999999973</v>
      </c>
      <c r="C27">
        <f t="shared" si="2"/>
        <v>0.40814999999999996</v>
      </c>
      <c r="D27">
        <f t="shared" si="3"/>
        <v>0.16658642249999997</v>
      </c>
      <c r="E27">
        <f t="shared" si="4"/>
        <v>6.7992248343374986E-2</v>
      </c>
      <c r="F27">
        <f t="shared" si="5"/>
        <v>2.7751036161348497E-2</v>
      </c>
      <c r="G27">
        <f t="shared" si="6"/>
        <v>6.0028901815212476</v>
      </c>
      <c r="H27">
        <f t="shared" si="7"/>
        <v>2.4500796275878969</v>
      </c>
      <c r="I27" s="1">
        <f t="shared" si="8"/>
        <v>7.7617509058702119E-5</v>
      </c>
      <c r="J27" s="2">
        <f t="shared" si="9"/>
        <v>2.1781690509347271</v>
      </c>
      <c r="K27" s="2">
        <f t="shared" si="10"/>
        <v>-1.69050934729853E-4</v>
      </c>
      <c r="L27" s="4">
        <f t="shared" si="1"/>
        <v>7.7617509059109914E-5</v>
      </c>
      <c r="M27" s="4"/>
    </row>
    <row r="28" spans="1:20" x14ac:dyDescent="0.3">
      <c r="A28">
        <v>418.15</v>
      </c>
      <c r="B28">
        <v>2.2230000000000016</v>
      </c>
      <c r="C28">
        <f t="shared" si="2"/>
        <v>0.41814999999999997</v>
      </c>
      <c r="D28">
        <f t="shared" si="3"/>
        <v>0.17484942249999996</v>
      </c>
      <c r="E28">
        <f t="shared" si="4"/>
        <v>7.3113286018374982E-2</v>
      </c>
      <c r="F28">
        <f t="shared" si="5"/>
        <v>3.0572320548583495E-2</v>
      </c>
      <c r="G28">
        <f t="shared" si="6"/>
        <v>5.7192067648950928</v>
      </c>
      <c r="H28">
        <f t="shared" si="7"/>
        <v>2.3914863087408826</v>
      </c>
      <c r="I28" s="1">
        <f t="shared" si="8"/>
        <v>9.0636900313463827E-5</v>
      </c>
      <c r="J28" s="2">
        <f t="shared" si="9"/>
        <v>2.2232014858293985</v>
      </c>
      <c r="K28" s="2">
        <f t="shared" si="10"/>
        <v>-2.0148582939683024E-4</v>
      </c>
      <c r="L28" s="4">
        <f t="shared" si="1"/>
        <v>9.0636900313463827E-5</v>
      </c>
      <c r="M28" s="4"/>
    </row>
    <row r="29" spans="1:20" x14ac:dyDescent="0.3">
      <c r="A29">
        <v>428.15</v>
      </c>
      <c r="B29">
        <v>2.2669999999999959</v>
      </c>
      <c r="C29">
        <f t="shared" si="2"/>
        <v>0.42814999999999998</v>
      </c>
      <c r="D29">
        <f t="shared" si="3"/>
        <v>0.18331242249999999</v>
      </c>
      <c r="E29">
        <f t="shared" si="4"/>
        <v>7.8485213693374994E-2</v>
      </c>
      <c r="F29">
        <f t="shared" si="5"/>
        <v>3.3603444242818505E-2</v>
      </c>
      <c r="G29">
        <f t="shared" si="6"/>
        <v>5.4551676660101966</v>
      </c>
      <c r="H29">
        <f t="shared" si="7"/>
        <v>2.3356300362022657</v>
      </c>
      <c r="I29" s="1">
        <f t="shared" si="8"/>
        <v>2.8842864454624762E-4</v>
      </c>
      <c r="J29" s="2">
        <f t="shared" si="9"/>
        <v>2.2676538677371822</v>
      </c>
      <c r="K29" s="2">
        <f t="shared" si="10"/>
        <v>-6.5386773718634217E-4</v>
      </c>
      <c r="L29" s="4">
        <f t="shared" si="1"/>
        <v>2.8842864454624762E-4</v>
      </c>
      <c r="M29" s="4"/>
    </row>
    <row r="30" spans="1:20" x14ac:dyDescent="0.3">
      <c r="A30">
        <v>438.15</v>
      </c>
      <c r="B30">
        <v>2.3120000000000003</v>
      </c>
      <c r="C30">
        <f t="shared" si="2"/>
        <v>0.43814999999999998</v>
      </c>
      <c r="D30">
        <f t="shared" si="3"/>
        <v>0.19197542249999999</v>
      </c>
      <c r="E30">
        <f t="shared" si="4"/>
        <v>8.4114031368374989E-2</v>
      </c>
      <c r="F30">
        <f t="shared" si="5"/>
        <v>3.6854562844053501E-2</v>
      </c>
      <c r="G30">
        <f t="shared" si="6"/>
        <v>5.2090001260447805</v>
      </c>
      <c r="H30">
        <f t="shared" si="7"/>
        <v>2.2823234052265207</v>
      </c>
      <c r="I30" s="1">
        <f t="shared" si="8"/>
        <v>-2.209974602372698E-4</v>
      </c>
      <c r="J30" s="2">
        <f t="shared" si="9"/>
        <v>2.3114890538719317</v>
      </c>
      <c r="K30" s="2">
        <f t="shared" si="10"/>
        <v>5.1094612806856787E-4</v>
      </c>
      <c r="L30" s="4">
        <f t="shared" si="1"/>
        <v>-2.209974602372698E-4</v>
      </c>
      <c r="M30" s="4"/>
    </row>
    <row r="31" spans="1:20" x14ac:dyDescent="0.3">
      <c r="A31">
        <v>448.15</v>
      </c>
      <c r="B31">
        <v>2.3539999999999965</v>
      </c>
      <c r="C31">
        <f t="shared" si="2"/>
        <v>0.44814999999999999</v>
      </c>
      <c r="D31">
        <f t="shared" si="3"/>
        <v>0.2008384225</v>
      </c>
      <c r="E31">
        <f t="shared" si="4"/>
        <v>9.0005739043374999E-2</v>
      </c>
      <c r="F31">
        <f t="shared" si="5"/>
        <v>4.0336071952288506E-2</v>
      </c>
      <c r="G31">
        <f t="shared" si="6"/>
        <v>4.9791269397169255</v>
      </c>
      <c r="H31">
        <f t="shared" si="7"/>
        <v>2.2313957380341405</v>
      </c>
      <c r="I31" s="1">
        <f t="shared" si="8"/>
        <v>2.8829506284104616E-4</v>
      </c>
      <c r="J31" s="2">
        <f t="shared" si="9"/>
        <v>2.3546786465779244</v>
      </c>
      <c r="K31" s="2">
        <f t="shared" si="10"/>
        <v>-6.7864657792782168E-4</v>
      </c>
      <c r="L31" s="4">
        <f t="shared" si="1"/>
        <v>2.8829506284104616E-4</v>
      </c>
      <c r="M31" s="4"/>
    </row>
    <row r="32" spans="1:20" x14ac:dyDescent="0.3">
      <c r="A32">
        <v>458.15</v>
      </c>
      <c r="B32">
        <v>2.3970000000000029</v>
      </c>
      <c r="C32">
        <f t="shared" si="2"/>
        <v>0.45815</v>
      </c>
      <c r="D32">
        <f t="shared" si="3"/>
        <v>0.20990142249999999</v>
      </c>
      <c r="E32">
        <f t="shared" si="4"/>
        <v>9.616633671837499E-2</v>
      </c>
      <c r="F32">
        <f t="shared" si="5"/>
        <v>4.4058607167523502E-2</v>
      </c>
      <c r="G32">
        <f t="shared" si="6"/>
        <v>4.7641411291531384</v>
      </c>
      <c r="H32">
        <f t="shared" si="7"/>
        <v>2.1826912583215106</v>
      </c>
      <c r="I32" s="1">
        <f t="shared" si="8"/>
        <v>8.4781340378778603E-5</v>
      </c>
      <c r="J32" s="2">
        <f t="shared" si="9"/>
        <v>2.3972032208728908</v>
      </c>
      <c r="K32" s="2">
        <f t="shared" si="10"/>
        <v>-2.0322087288793256E-4</v>
      </c>
      <c r="L32" s="4">
        <f t="shared" si="1"/>
        <v>8.4781340378778603E-5</v>
      </c>
      <c r="M32" s="4"/>
    </row>
    <row r="33" spans="1:13" x14ac:dyDescent="0.3">
      <c r="A33">
        <v>468.15</v>
      </c>
      <c r="B33">
        <v>2.4389999999999987</v>
      </c>
      <c r="C33">
        <f t="shared" si="2"/>
        <v>0.46814999999999996</v>
      </c>
      <c r="D33">
        <f t="shared" si="3"/>
        <v>0.21916442249999996</v>
      </c>
      <c r="E33">
        <f t="shared" si="4"/>
        <v>0.10260182439337497</v>
      </c>
      <c r="F33">
        <f t="shared" si="5"/>
        <v>4.8033044089758489E-2</v>
      </c>
      <c r="G33">
        <f t="shared" si="6"/>
        <v>4.5627843634155552</v>
      </c>
      <c r="H33">
        <f t="shared" si="7"/>
        <v>2.1360674997329916</v>
      </c>
      <c r="I33" s="1">
        <f t="shared" si="8"/>
        <v>2.153435860972367E-5</v>
      </c>
      <c r="J33" s="2">
        <f t="shared" si="9"/>
        <v>2.4390525223006478</v>
      </c>
      <c r="K33" s="2">
        <f t="shared" si="10"/>
        <v>-5.2522300649116005E-5</v>
      </c>
      <c r="L33" s="4">
        <f t="shared" si="1"/>
        <v>2.153435860972367E-5</v>
      </c>
      <c r="M33" s="4"/>
    </row>
    <row r="34" spans="1:13" x14ac:dyDescent="0.3">
      <c r="A34">
        <v>478.15</v>
      </c>
      <c r="B34">
        <v>2.4800000000000066</v>
      </c>
      <c r="C34">
        <f t="shared" si="2"/>
        <v>0.47814999999999996</v>
      </c>
      <c r="D34">
        <f t="shared" si="3"/>
        <v>0.22862742249999995</v>
      </c>
      <c r="E34">
        <f t="shared" si="4"/>
        <v>0.10931820206837498</v>
      </c>
      <c r="F34">
        <f t="shared" si="5"/>
        <v>5.2270498318993483E-2</v>
      </c>
      <c r="G34">
        <f t="shared" si="6"/>
        <v>4.3739285036990703</v>
      </c>
      <c r="H34">
        <f t="shared" si="7"/>
        <v>2.0913939140437101</v>
      </c>
      <c r="I34" s="1">
        <f t="shared" si="8"/>
        <v>9.0983675646036765E-5</v>
      </c>
      <c r="J34" s="2">
        <f t="shared" si="9"/>
        <v>2.4802256395156088</v>
      </c>
      <c r="K34" s="2">
        <f t="shared" si="10"/>
        <v>-2.2563951560217177E-4</v>
      </c>
      <c r="L34" s="4">
        <f t="shared" si="1"/>
        <v>9.0983675646036765E-5</v>
      </c>
      <c r="M34" s="4"/>
    </row>
    <row r="35" spans="1:13" x14ac:dyDescent="0.3">
      <c r="A35">
        <v>488.15</v>
      </c>
      <c r="B35">
        <v>2.5209999999999924</v>
      </c>
      <c r="C35">
        <f t="shared" si="2"/>
        <v>0.48814999999999997</v>
      </c>
      <c r="D35">
        <f t="shared" si="3"/>
        <v>0.23829042249999996</v>
      </c>
      <c r="E35">
        <f t="shared" si="4"/>
        <v>0.11632146974337497</v>
      </c>
      <c r="F35">
        <f t="shared" si="5"/>
        <v>5.6782325455228488E-2</v>
      </c>
      <c r="G35">
        <f t="shared" si="6"/>
        <v>4.1965597673150299</v>
      </c>
      <c r="H35">
        <f t="shared" si="7"/>
        <v>2.0485506504148314</v>
      </c>
      <c r="I35" s="1">
        <f t="shared" si="8"/>
        <v>-1.0664209264185255E-4</v>
      </c>
      <c r="J35" s="2">
        <f t="shared" si="9"/>
        <v>2.5207311552844422</v>
      </c>
      <c r="K35" s="2">
        <f t="shared" si="10"/>
        <v>2.6884471555010947E-4</v>
      </c>
      <c r="L35" s="4">
        <f t="shared" si="1"/>
        <v>-1.0664209264185255E-4</v>
      </c>
      <c r="M35" s="4"/>
    </row>
    <row r="36" spans="1:13" x14ac:dyDescent="0.3">
      <c r="A36">
        <v>498.15</v>
      </c>
      <c r="B36">
        <v>2.5600000000000023</v>
      </c>
      <c r="C36">
        <f t="shared" si="2"/>
        <v>0.49814999999999998</v>
      </c>
      <c r="D36">
        <f t="shared" si="3"/>
        <v>0.24815342249999997</v>
      </c>
      <c r="E36">
        <f t="shared" si="4"/>
        <v>0.12361762741837498</v>
      </c>
      <c r="F36">
        <f t="shared" si="5"/>
        <v>6.1580121098463489E-2</v>
      </c>
      <c r="G36">
        <f t="shared" si="6"/>
        <v>4.0297650942130367</v>
      </c>
      <c r="H36">
        <f t="shared" si="7"/>
        <v>2.0074274816822242</v>
      </c>
      <c r="I36" s="1">
        <f t="shared" si="8"/>
        <v>2.2940585495557337E-4</v>
      </c>
      <c r="J36" s="2">
        <f t="shared" si="9"/>
        <v>2.5605872789886885</v>
      </c>
      <c r="K36" s="2">
        <f t="shared" si="10"/>
        <v>-5.8727898868626838E-4</v>
      </c>
      <c r="L36" s="4">
        <f t="shared" si="1"/>
        <v>2.2940585495557337E-4</v>
      </c>
      <c r="M36" s="4"/>
    </row>
    <row r="37" spans="1:13" x14ac:dyDescent="0.3">
      <c r="A37">
        <v>508.15</v>
      </c>
      <c r="B37">
        <v>2.6</v>
      </c>
      <c r="C37">
        <f t="shared" si="2"/>
        <v>0.50814999999999999</v>
      </c>
      <c r="D37">
        <f t="shared" si="3"/>
        <v>0.25821642249999999</v>
      </c>
      <c r="E37">
        <f t="shared" si="4"/>
        <v>0.131212675093375</v>
      </c>
      <c r="F37">
        <f t="shared" si="5"/>
        <v>6.6675720848698494E-2</v>
      </c>
      <c r="G37">
        <f t="shared" si="6"/>
        <v>3.872720372771798</v>
      </c>
      <c r="H37">
        <f t="shared" si="7"/>
        <v>1.9679228574239891</v>
      </c>
      <c r="I37" s="1">
        <f t="shared" si="8"/>
        <v>-6.8475685109498508E-5</v>
      </c>
      <c r="J37" s="2">
        <f t="shared" si="9"/>
        <v>2.5998219632187154</v>
      </c>
      <c r="K37" s="2">
        <f t="shared" si="10"/>
        <v>1.7803678128469613E-4</v>
      </c>
      <c r="L37" s="4">
        <f t="shared" si="1"/>
        <v>-6.8475685109498508E-5</v>
      </c>
      <c r="M37" s="4"/>
    </row>
    <row r="38" spans="1:13" x14ac:dyDescent="0.3">
      <c r="A38">
        <v>518.15</v>
      </c>
      <c r="B38">
        <v>2.640000000000009</v>
      </c>
      <c r="C38">
        <f t="shared" si="2"/>
        <v>0.51815</v>
      </c>
      <c r="D38">
        <f t="shared" si="3"/>
        <v>0.26847942250000001</v>
      </c>
      <c r="E38">
        <f t="shared" si="4"/>
        <v>0.139112612768375</v>
      </c>
      <c r="F38">
        <f t="shared" si="5"/>
        <v>7.2081200305933513E-2</v>
      </c>
      <c r="G38">
        <f t="shared" si="6"/>
        <v>3.7246802406244002</v>
      </c>
      <c r="H38">
        <f t="shared" si="7"/>
        <v>1.929943066679533</v>
      </c>
      <c r="I38" s="1">
        <f t="shared" si="8"/>
        <v>-5.7840657457928894E-4</v>
      </c>
      <c r="J38" s="2">
        <f t="shared" si="9"/>
        <v>2.6384730066431197</v>
      </c>
      <c r="K38" s="2">
        <f t="shared" si="10"/>
        <v>1.5269933568893279E-3</v>
      </c>
      <c r="L38" s="4">
        <f t="shared" si="1"/>
        <v>-5.7840657457928894E-4</v>
      </c>
      <c r="M38" s="4"/>
    </row>
    <row r="39" spans="1:13" x14ac:dyDescent="0.3">
      <c r="A39">
        <v>528.15</v>
      </c>
      <c r="B39">
        <v>2.6799999999999953</v>
      </c>
      <c r="C39">
        <f t="shared" si="2"/>
        <v>0.52815000000000001</v>
      </c>
      <c r="D39">
        <f t="shared" si="3"/>
        <v>0.27894242250000001</v>
      </c>
      <c r="E39">
        <f t="shared" si="4"/>
        <v>0.147323440443375</v>
      </c>
      <c r="F39">
        <f t="shared" si="5"/>
        <v>7.7808875070168509E-2</v>
      </c>
      <c r="G39">
        <f t="shared" si="6"/>
        <v>3.5849692242491367</v>
      </c>
      <c r="H39">
        <f t="shared" si="7"/>
        <v>1.8934014957871816</v>
      </c>
      <c r="I39" s="1">
        <f t="shared" si="8"/>
        <v>-1.2730802232797395E-3</v>
      </c>
      <c r="J39" s="2">
        <f t="shared" si="9"/>
        <v>2.6765881450016056</v>
      </c>
      <c r="K39" s="2">
        <f t="shared" si="10"/>
        <v>3.4118549983896962E-3</v>
      </c>
      <c r="L39" s="4">
        <f t="shared" si="1"/>
        <v>-1.2730802232797395E-3</v>
      </c>
      <c r="M39" s="4"/>
    </row>
    <row r="40" spans="1:13" x14ac:dyDescent="0.3">
      <c r="A40">
        <v>538.15</v>
      </c>
      <c r="B40">
        <v>2.7099999999999911</v>
      </c>
      <c r="C40">
        <f t="shared" si="2"/>
        <v>0.53815000000000002</v>
      </c>
      <c r="D40">
        <f t="shared" si="3"/>
        <v>0.28960542250000004</v>
      </c>
      <c r="E40">
        <f t="shared" si="4"/>
        <v>0.15585115811837502</v>
      </c>
      <c r="F40">
        <f t="shared" si="5"/>
        <v>8.3871300741403532E-2</v>
      </c>
      <c r="G40">
        <f t="shared" si="6"/>
        <v>3.4529740201946661</v>
      </c>
      <c r="H40">
        <f t="shared" si="7"/>
        <v>1.8582179689677598</v>
      </c>
      <c r="I40" s="1">
        <f t="shared" si="8"/>
        <v>1.5590892215977792E-3</v>
      </c>
      <c r="J40" s="2">
        <f t="shared" si="9"/>
        <v>2.7142251317905211</v>
      </c>
      <c r="K40" s="2">
        <f t="shared" si="10"/>
        <v>-4.2251317905299679E-3</v>
      </c>
      <c r="L40" s="4">
        <f t="shared" si="1"/>
        <v>1.5590892215977792E-3</v>
      </c>
      <c r="M40" s="4"/>
    </row>
    <row r="41" spans="1:13" x14ac:dyDescent="0.3">
      <c r="A41">
        <v>548.15</v>
      </c>
      <c r="B41">
        <v>2.75</v>
      </c>
      <c r="C41">
        <f t="shared" si="2"/>
        <v>0.54815000000000003</v>
      </c>
      <c r="D41">
        <f t="shared" si="3"/>
        <v>0.30046842250000005</v>
      </c>
      <c r="E41">
        <f t="shared" si="4"/>
        <v>0.16470176579337503</v>
      </c>
      <c r="F41">
        <f t="shared" si="5"/>
        <v>9.0281272919638542E-2</v>
      </c>
      <c r="G41">
        <f t="shared" si="6"/>
        <v>3.3281367528729242</v>
      </c>
      <c r="H41">
        <f t="shared" si="7"/>
        <v>1.8243181610872936</v>
      </c>
      <c r="I41" s="1">
        <f t="shared" si="8"/>
        <v>5.2793090094770503E-4</v>
      </c>
      <c r="J41" s="2">
        <f t="shared" si="9"/>
        <v>2.7514518099776062</v>
      </c>
      <c r="K41" s="2">
        <f t="shared" si="10"/>
        <v>-1.4518099776061888E-3</v>
      </c>
      <c r="L41" s="4">
        <f t="shared" si="1"/>
        <v>5.2793090094770503E-4</v>
      </c>
      <c r="M41" s="4"/>
    </row>
    <row r="42" spans="1:13" x14ac:dyDescent="0.3">
      <c r="A42">
        <v>558.15</v>
      </c>
      <c r="B42">
        <v>2.7900000000000089</v>
      </c>
      <c r="C42">
        <f t="shared" si="2"/>
        <v>0.55814999999999992</v>
      </c>
      <c r="D42">
        <f t="shared" si="3"/>
        <v>0.31153142249999993</v>
      </c>
      <c r="E42">
        <f t="shared" si="4"/>
        <v>0.17388126346837493</v>
      </c>
      <c r="F42">
        <f t="shared" si="5"/>
        <v>9.7051827204873459E-2</v>
      </c>
      <c r="G42">
        <f t="shared" si="6"/>
        <v>3.209949070225814</v>
      </c>
      <c r="H42">
        <f t="shared" si="7"/>
        <v>1.791633073546538</v>
      </c>
      <c r="I42" s="1">
        <f t="shared" si="8"/>
        <v>-5.9276849887558171E-4</v>
      </c>
      <c r="J42" s="2">
        <f t="shared" si="9"/>
        <v>2.788346175888146</v>
      </c>
      <c r="K42" s="2">
        <f t="shared" si="10"/>
        <v>1.6538241118628783E-3</v>
      </c>
      <c r="L42" s="4">
        <f t="shared" si="1"/>
        <v>-5.9276849887558171E-4</v>
      </c>
      <c r="M42" s="4"/>
    </row>
    <row r="43" spans="1:13" x14ac:dyDescent="0.3">
      <c r="B43"/>
      <c r="I43" s="1"/>
      <c r="J43" s="2"/>
      <c r="K43" s="2"/>
      <c r="L43" s="2"/>
      <c r="M43" s="2"/>
    </row>
    <row r="44" spans="1:13" x14ac:dyDescent="0.3">
      <c r="I44" s="1"/>
      <c r="J44" s="2"/>
      <c r="K44" s="2"/>
      <c r="L44" s="2"/>
      <c r="M44" s="2"/>
    </row>
    <row r="45" spans="1:13" x14ac:dyDescent="0.3">
      <c r="I45" s="1"/>
      <c r="J45" s="2"/>
      <c r="K45" s="2"/>
      <c r="L45" s="2"/>
      <c r="M45" s="2"/>
    </row>
    <row r="46" spans="1:13" x14ac:dyDescent="0.3">
      <c r="I46" s="1"/>
      <c r="J46" s="2"/>
      <c r="K46" s="2"/>
      <c r="L46" s="2"/>
      <c r="M46" s="2"/>
    </row>
    <row r="47" spans="1:13" x14ac:dyDescent="0.3">
      <c r="I47" s="1"/>
      <c r="J47" s="2"/>
      <c r="K47" s="2"/>
      <c r="L47" s="2"/>
      <c r="M47" s="2"/>
    </row>
    <row r="48" spans="1:13" x14ac:dyDescent="0.3">
      <c r="I48" s="1"/>
      <c r="J48" s="2"/>
      <c r="K48" s="2"/>
      <c r="L48" s="2"/>
      <c r="M48" s="2"/>
    </row>
    <row r="49" spans="9:13" x14ac:dyDescent="0.3">
      <c r="I49" s="1"/>
      <c r="J49" s="2"/>
      <c r="K49" s="2"/>
      <c r="L49" s="2"/>
      <c r="M49" s="2"/>
    </row>
    <row r="50" spans="9:13" x14ac:dyDescent="0.3">
      <c r="I50" s="1"/>
      <c r="J50" s="2"/>
      <c r="K50" s="2"/>
      <c r="L50" s="2"/>
      <c r="M50" s="2"/>
    </row>
    <row r="51" spans="9:13" x14ac:dyDescent="0.3">
      <c r="I51" s="1"/>
      <c r="J51" s="2"/>
      <c r="K51" s="2"/>
      <c r="L51" s="2"/>
      <c r="M51" s="2"/>
    </row>
    <row r="52" spans="9:13" x14ac:dyDescent="0.3">
      <c r="I52" s="1"/>
      <c r="J52" s="2"/>
      <c r="K52" s="2"/>
      <c r="L52" s="2"/>
      <c r="M52" s="2"/>
    </row>
    <row r="53" spans="9:13" x14ac:dyDescent="0.3">
      <c r="I53" s="1"/>
      <c r="J53" s="2"/>
      <c r="K53" s="2"/>
      <c r="L53" s="2"/>
      <c r="M53" s="2"/>
    </row>
    <row r="54" spans="9:13" x14ac:dyDescent="0.3">
      <c r="I54" s="1"/>
      <c r="J54" s="2"/>
      <c r="K54" s="2"/>
      <c r="L54" s="2"/>
      <c r="M54" s="2"/>
    </row>
    <row r="55" spans="9:13" x14ac:dyDescent="0.3">
      <c r="I55" s="1"/>
      <c r="J55" s="2"/>
      <c r="K55" s="2"/>
      <c r="L55" s="2"/>
      <c r="M55" s="2"/>
    </row>
    <row r="56" spans="9:13" x14ac:dyDescent="0.3">
      <c r="I56" s="1"/>
      <c r="J56" s="2"/>
      <c r="K56" s="2"/>
      <c r="L56" s="2"/>
      <c r="M56" s="2"/>
    </row>
    <row r="57" spans="9:13" x14ac:dyDescent="0.3">
      <c r="I57" s="1"/>
      <c r="J57" s="2"/>
      <c r="K57" s="2"/>
      <c r="L57" s="2"/>
      <c r="M57" s="2"/>
    </row>
    <row r="58" spans="9:13" x14ac:dyDescent="0.3">
      <c r="I58" s="1"/>
      <c r="J58" s="2"/>
      <c r="K58" s="2"/>
      <c r="L58" s="2"/>
      <c r="M58" s="2"/>
    </row>
    <row r="59" spans="9:13" x14ac:dyDescent="0.3">
      <c r="I59" s="1"/>
      <c r="J59" s="2"/>
      <c r="K59" s="2"/>
      <c r="L59" s="2"/>
      <c r="M59" s="2"/>
    </row>
    <row r="60" spans="9:13" x14ac:dyDescent="0.3">
      <c r="I60" s="1"/>
      <c r="J60" s="2"/>
      <c r="K60" s="2"/>
      <c r="L60" s="2"/>
      <c r="M60" s="2"/>
    </row>
    <row r="61" spans="9:13" x14ac:dyDescent="0.3">
      <c r="I61" s="1"/>
      <c r="J61" s="2"/>
      <c r="K61" s="2"/>
      <c r="L61" s="2"/>
      <c r="M61" s="2"/>
    </row>
    <row r="62" spans="9:13" x14ac:dyDescent="0.3">
      <c r="I62" s="1"/>
      <c r="J62" s="2"/>
      <c r="K62" s="2"/>
      <c r="L62" s="2"/>
      <c r="M62" s="2"/>
    </row>
    <row r="63" spans="9:13" x14ac:dyDescent="0.3">
      <c r="I63" s="1"/>
      <c r="J63" s="2"/>
      <c r="K63" s="2"/>
      <c r="L63" s="2"/>
      <c r="M63" s="2"/>
    </row>
    <row r="64" spans="9:13" x14ac:dyDescent="0.3">
      <c r="I64" s="1"/>
      <c r="J64" s="2"/>
      <c r="K64" s="2"/>
      <c r="L64" s="2"/>
      <c r="M64" s="2"/>
    </row>
    <row r="65" spans="9:13" x14ac:dyDescent="0.3">
      <c r="I65" s="1"/>
      <c r="J65" s="2"/>
      <c r="K65" s="2"/>
      <c r="L65" s="2"/>
      <c r="M65" s="2"/>
    </row>
    <row r="66" spans="9:13" x14ac:dyDescent="0.3">
      <c r="I66" s="1"/>
      <c r="J66" s="2"/>
      <c r="K66" s="2"/>
      <c r="L66" s="2"/>
      <c r="M66" s="2"/>
    </row>
    <row r="67" spans="9:13" x14ac:dyDescent="0.3">
      <c r="I67" s="1"/>
      <c r="J67" s="2"/>
      <c r="K67" s="2"/>
      <c r="L67" s="2"/>
      <c r="M67" s="2"/>
    </row>
    <row r="68" spans="9:13" x14ac:dyDescent="0.3">
      <c r="I68" s="1"/>
      <c r="J68" s="2"/>
      <c r="K68" s="2"/>
      <c r="L68" s="2"/>
      <c r="M68" s="2"/>
    </row>
    <row r="69" spans="9:13" x14ac:dyDescent="0.3">
      <c r="I69" s="1"/>
      <c r="J69" s="2"/>
      <c r="K69" s="2"/>
      <c r="L69" s="2"/>
      <c r="M69" s="2"/>
    </row>
    <row r="70" spans="9:13" x14ac:dyDescent="0.3">
      <c r="I70" s="1"/>
      <c r="J70" s="2"/>
      <c r="K70" s="2"/>
      <c r="L70" s="2"/>
      <c r="M70" s="2"/>
    </row>
    <row r="71" spans="9:13" x14ac:dyDescent="0.3">
      <c r="I71" s="1"/>
      <c r="J71" s="2"/>
      <c r="K71" s="2"/>
      <c r="L71" s="2"/>
      <c r="M71" s="2"/>
    </row>
    <row r="72" spans="9:13" x14ac:dyDescent="0.3">
      <c r="I72" s="1"/>
      <c r="J72" s="2"/>
      <c r="K72" s="2"/>
      <c r="L72" s="2"/>
      <c r="M72" s="2"/>
    </row>
    <row r="73" spans="9:13" x14ac:dyDescent="0.3">
      <c r="I73" s="1"/>
      <c r="J73" s="2"/>
      <c r="K73" s="2"/>
      <c r="L73" s="2"/>
      <c r="M73" s="2"/>
    </row>
    <row r="74" spans="9:13" x14ac:dyDescent="0.3">
      <c r="I74" s="1"/>
      <c r="J74" s="2"/>
      <c r="K74" s="2"/>
      <c r="L74" s="2"/>
      <c r="M74" s="2"/>
    </row>
    <row r="75" spans="9:13" x14ac:dyDescent="0.3">
      <c r="I75" s="1"/>
      <c r="J75" s="2"/>
      <c r="K75" s="2"/>
      <c r="L75" s="2"/>
      <c r="M75" s="2"/>
    </row>
    <row r="76" spans="9:13" x14ac:dyDescent="0.3">
      <c r="I76" s="1"/>
      <c r="J76" s="2"/>
      <c r="K76" s="2"/>
      <c r="L76" s="2"/>
      <c r="M76" s="2"/>
    </row>
    <row r="77" spans="9:13" x14ac:dyDescent="0.3">
      <c r="I77" s="1"/>
      <c r="J77" s="2"/>
      <c r="K77" s="2"/>
      <c r="L77" s="2"/>
      <c r="M77" s="2"/>
    </row>
    <row r="78" spans="9:13" x14ac:dyDescent="0.3">
      <c r="I78" s="1"/>
      <c r="J78" s="2"/>
      <c r="K78" s="2"/>
      <c r="L78" s="2"/>
      <c r="M78" s="2"/>
    </row>
    <row r="79" spans="9:13" x14ac:dyDescent="0.3">
      <c r="I79" s="1"/>
      <c r="J79" s="2"/>
      <c r="K79" s="2"/>
      <c r="L79" s="2"/>
      <c r="M79" s="2"/>
    </row>
    <row r="80" spans="9:13" x14ac:dyDescent="0.3">
      <c r="I80" s="1"/>
      <c r="J80" s="2"/>
      <c r="K80" s="2"/>
      <c r="L80" s="2"/>
      <c r="M80" s="2"/>
    </row>
    <row r="81" spans="9:13" x14ac:dyDescent="0.3">
      <c r="I81" s="1"/>
      <c r="J81" s="2"/>
      <c r="K81" s="2"/>
      <c r="L81" s="2"/>
      <c r="M81" s="2"/>
    </row>
    <row r="82" spans="9:13" x14ac:dyDescent="0.3">
      <c r="I82" s="1"/>
      <c r="J82" s="2"/>
      <c r="K82" s="2"/>
      <c r="L82" s="2"/>
      <c r="M82" s="2"/>
    </row>
    <row r="83" spans="9:13" x14ac:dyDescent="0.3">
      <c r="I83" s="1"/>
      <c r="J83" s="2"/>
      <c r="K83" s="2"/>
      <c r="L83" s="2"/>
      <c r="M83" s="2"/>
    </row>
    <row r="84" spans="9:13" x14ac:dyDescent="0.3">
      <c r="I84" s="1"/>
      <c r="J84" s="2"/>
      <c r="K84" s="2"/>
      <c r="L84" s="2"/>
      <c r="M84" s="2"/>
    </row>
    <row r="85" spans="9:13" x14ac:dyDescent="0.3">
      <c r="I85" s="1"/>
      <c r="J85" s="2"/>
      <c r="K85" s="2"/>
      <c r="L85" s="2"/>
      <c r="M85" s="2"/>
    </row>
    <row r="86" spans="9:13" x14ac:dyDescent="0.3">
      <c r="I86" s="1"/>
      <c r="J86" s="2"/>
      <c r="K86" s="2"/>
      <c r="L86" s="2"/>
      <c r="M86" s="2"/>
    </row>
    <row r="87" spans="9:13" x14ac:dyDescent="0.3">
      <c r="I87" s="1"/>
      <c r="J87" s="2"/>
      <c r="K87" s="2"/>
      <c r="L87" s="2"/>
      <c r="M87" s="2"/>
    </row>
    <row r="88" spans="9:13" x14ac:dyDescent="0.3">
      <c r="I88" s="1"/>
      <c r="J88" s="2"/>
      <c r="K88" s="2"/>
      <c r="L88" s="2"/>
      <c r="M88" s="2"/>
    </row>
    <row r="89" spans="9:13" x14ac:dyDescent="0.3">
      <c r="I89" s="1"/>
      <c r="J89" s="2"/>
      <c r="K89" s="2"/>
      <c r="L89" s="2"/>
      <c r="M89" s="2"/>
    </row>
    <row r="90" spans="9:13" x14ac:dyDescent="0.3">
      <c r="I90" s="1"/>
      <c r="J90" s="2"/>
      <c r="K90" s="2"/>
      <c r="L90" s="2"/>
      <c r="M90" s="2"/>
    </row>
    <row r="91" spans="9:13" x14ac:dyDescent="0.3">
      <c r="I91" s="1"/>
      <c r="J91" s="2"/>
      <c r="K91" s="2"/>
      <c r="L91" s="2"/>
      <c r="M91" s="2"/>
    </row>
    <row r="92" spans="9:13" x14ac:dyDescent="0.3">
      <c r="I92" s="1"/>
      <c r="J92" s="2"/>
      <c r="K92" s="2"/>
      <c r="L92" s="2"/>
      <c r="M92" s="2"/>
    </row>
    <row r="93" spans="9:13" x14ac:dyDescent="0.3">
      <c r="I93" s="1"/>
      <c r="J93" s="2"/>
      <c r="K93" s="2"/>
      <c r="L93" s="2"/>
      <c r="M93" s="2"/>
    </row>
    <row r="94" spans="9:13" x14ac:dyDescent="0.3">
      <c r="I94" s="1"/>
      <c r="J94" s="2"/>
      <c r="K94" s="2"/>
      <c r="L94" s="2"/>
      <c r="M94" s="2"/>
    </row>
    <row r="95" spans="9:13" x14ac:dyDescent="0.3">
      <c r="I95" s="1"/>
      <c r="J95" s="2"/>
      <c r="K95" s="2"/>
      <c r="L95" s="2"/>
      <c r="M95" s="2"/>
    </row>
    <row r="96" spans="9:13" x14ac:dyDescent="0.3">
      <c r="I96" s="1"/>
      <c r="J96" s="2"/>
      <c r="K96" s="2"/>
      <c r="L96" s="2"/>
      <c r="M96" s="2"/>
    </row>
    <row r="97" spans="9:13" x14ac:dyDescent="0.3">
      <c r="I97" s="1"/>
      <c r="J97" s="2"/>
      <c r="K97" s="2"/>
      <c r="L97" s="2"/>
      <c r="M97" s="2"/>
    </row>
    <row r="98" spans="9:13" x14ac:dyDescent="0.3">
      <c r="I98" s="1"/>
      <c r="J98" s="2"/>
      <c r="K98" s="2"/>
      <c r="L98" s="2"/>
      <c r="M98" s="2"/>
    </row>
    <row r="99" spans="9:13" x14ac:dyDescent="0.3">
      <c r="I99" s="1"/>
      <c r="J99" s="2"/>
      <c r="K99" s="2"/>
      <c r="L99" s="2"/>
      <c r="M99" s="2"/>
    </row>
    <row r="100" spans="9:13" x14ac:dyDescent="0.3">
      <c r="I100" s="1"/>
      <c r="J100" s="2"/>
      <c r="K100" s="2"/>
      <c r="L100" s="2"/>
      <c r="M100" s="2"/>
    </row>
    <row r="101" spans="9:13" x14ac:dyDescent="0.3">
      <c r="I101" s="1"/>
      <c r="J101" s="2"/>
      <c r="K101" s="2"/>
      <c r="L101" s="2"/>
      <c r="M101" s="2"/>
    </row>
    <row r="102" spans="9:13" x14ac:dyDescent="0.3">
      <c r="I102" s="1"/>
      <c r="J102" s="2"/>
      <c r="K102" s="2"/>
      <c r="L102" s="2"/>
      <c r="M102" s="2"/>
    </row>
    <row r="103" spans="9:13" x14ac:dyDescent="0.3">
      <c r="I103" s="1"/>
      <c r="J103" s="2"/>
      <c r="K103" s="2"/>
      <c r="L103" s="2"/>
      <c r="M103" s="2"/>
    </row>
    <row r="104" spans="9:13" x14ac:dyDescent="0.3">
      <c r="I104" s="1"/>
      <c r="J104" s="2"/>
      <c r="K104" s="2"/>
      <c r="L104" s="2"/>
      <c r="M104" s="2"/>
    </row>
    <row r="105" spans="9:13" x14ac:dyDescent="0.3">
      <c r="I105" s="1"/>
      <c r="J105" s="2"/>
      <c r="K105" s="2"/>
      <c r="L105" s="2"/>
      <c r="M105" s="2"/>
    </row>
    <row r="106" spans="9:13" x14ac:dyDescent="0.3">
      <c r="I106" s="1"/>
      <c r="J106" s="2"/>
      <c r="K106" s="2"/>
      <c r="L106" s="2"/>
      <c r="M106" s="2"/>
    </row>
    <row r="107" spans="9:13" x14ac:dyDescent="0.3">
      <c r="I107" s="1"/>
      <c r="J107" s="2"/>
      <c r="K107" s="2"/>
      <c r="L107" s="2"/>
      <c r="M107" s="2"/>
    </row>
    <row r="108" spans="9:13" x14ac:dyDescent="0.3">
      <c r="I108" s="1"/>
      <c r="J108" s="2"/>
      <c r="K108" s="2"/>
      <c r="L108" s="2"/>
      <c r="M108" s="2"/>
    </row>
    <row r="109" spans="9:13" x14ac:dyDescent="0.3">
      <c r="I109" s="1"/>
      <c r="J109" s="2"/>
      <c r="K109" s="2"/>
      <c r="L109" s="2"/>
      <c r="M109" s="2"/>
    </row>
    <row r="110" spans="9:13" x14ac:dyDescent="0.3">
      <c r="I110" s="1"/>
      <c r="J110" s="2"/>
      <c r="K110" s="2"/>
      <c r="L110" s="2"/>
      <c r="M110" s="2"/>
    </row>
    <row r="111" spans="9:13" x14ac:dyDescent="0.3">
      <c r="I111" s="1"/>
      <c r="J111" s="2"/>
      <c r="K111" s="2"/>
      <c r="L111" s="2"/>
      <c r="M111" s="2"/>
    </row>
    <row r="112" spans="9:13" x14ac:dyDescent="0.3">
      <c r="I112" s="1"/>
      <c r="J112" s="2"/>
      <c r="K112" s="2"/>
      <c r="L112" s="2"/>
      <c r="M112" s="2"/>
    </row>
    <row r="113" spans="9:13" x14ac:dyDescent="0.3">
      <c r="I113" s="1"/>
      <c r="J113" s="2"/>
      <c r="K113" s="2"/>
      <c r="L113" s="2"/>
      <c r="M113" s="2"/>
    </row>
    <row r="114" spans="9:13" x14ac:dyDescent="0.3">
      <c r="I114" s="1"/>
      <c r="J114" s="2"/>
      <c r="K114" s="2"/>
      <c r="L114" s="2"/>
      <c r="M114" s="2"/>
    </row>
    <row r="115" spans="9:13" x14ac:dyDescent="0.3">
      <c r="I115" s="1"/>
      <c r="J115" s="2"/>
      <c r="K115" s="2"/>
      <c r="L115" s="2"/>
      <c r="M115" s="2"/>
    </row>
    <row r="116" spans="9:13" x14ac:dyDescent="0.3">
      <c r="I116" s="1"/>
      <c r="J116" s="2"/>
      <c r="K116" s="2"/>
      <c r="L116" s="2"/>
      <c r="M116" s="2"/>
    </row>
    <row r="117" spans="9:13" x14ac:dyDescent="0.3">
      <c r="I117" s="1"/>
      <c r="J117" s="2"/>
      <c r="K117" s="2"/>
      <c r="L117" s="2"/>
      <c r="M117" s="2"/>
    </row>
    <row r="118" spans="9:13" x14ac:dyDescent="0.3">
      <c r="I118" s="1"/>
      <c r="J118" s="2"/>
      <c r="K118" s="2"/>
      <c r="L118" s="2"/>
      <c r="M118" s="2"/>
    </row>
    <row r="119" spans="9:13" x14ac:dyDescent="0.3">
      <c r="I119" s="1"/>
      <c r="J119" s="2"/>
      <c r="K119" s="2"/>
      <c r="L119" s="2"/>
      <c r="M119" s="2"/>
    </row>
    <row r="120" spans="9:13" x14ac:dyDescent="0.3">
      <c r="I120" s="1"/>
      <c r="J120" s="2"/>
      <c r="K120" s="2"/>
      <c r="L120" s="2"/>
      <c r="M120" s="2"/>
    </row>
    <row r="121" spans="9:13" x14ac:dyDescent="0.3">
      <c r="I121" s="1"/>
      <c r="J121" s="2"/>
      <c r="K121" s="2"/>
      <c r="L121" s="2"/>
      <c r="M121" s="2"/>
    </row>
    <row r="122" spans="9:13" x14ac:dyDescent="0.3">
      <c r="I122" s="1"/>
      <c r="J122" s="2"/>
      <c r="K122" s="2"/>
      <c r="L122" s="2"/>
      <c r="M122" s="2"/>
    </row>
    <row r="123" spans="9:13" x14ac:dyDescent="0.3">
      <c r="I123" s="1"/>
      <c r="J123" s="2"/>
      <c r="K123" s="2"/>
      <c r="L123" s="2"/>
      <c r="M123" s="2"/>
    </row>
    <row r="124" spans="9:13" x14ac:dyDescent="0.3">
      <c r="I124" s="1"/>
      <c r="J124" s="2"/>
      <c r="K124" s="2"/>
      <c r="L124" s="2"/>
      <c r="M124" s="2"/>
    </row>
    <row r="125" spans="9:13" x14ac:dyDescent="0.3">
      <c r="I125" s="1"/>
      <c r="J125" s="2"/>
      <c r="K125" s="2"/>
      <c r="L125" s="2"/>
      <c r="M125" s="2"/>
    </row>
    <row r="126" spans="9:13" x14ac:dyDescent="0.3">
      <c r="I126" s="1"/>
      <c r="J126" s="2"/>
      <c r="K126" s="2"/>
      <c r="L126" s="2"/>
      <c r="M126" s="2"/>
    </row>
    <row r="127" spans="9:13" x14ac:dyDescent="0.3">
      <c r="I127" s="1"/>
      <c r="J127" s="2"/>
      <c r="K127" s="2"/>
      <c r="L127" s="2"/>
      <c r="M127" s="2"/>
    </row>
    <row r="128" spans="9:13" x14ac:dyDescent="0.3">
      <c r="I128" s="1"/>
      <c r="J128" s="2"/>
      <c r="K128" s="2"/>
      <c r="L128" s="2"/>
      <c r="M128" s="2"/>
    </row>
    <row r="129" spans="9:13" x14ac:dyDescent="0.3">
      <c r="I129" s="1"/>
      <c r="J129" s="2"/>
      <c r="K129" s="2"/>
      <c r="L129" s="2"/>
      <c r="M129" s="2"/>
    </row>
    <row r="130" spans="9:13" x14ac:dyDescent="0.3">
      <c r="I130" s="1"/>
      <c r="J130" s="2"/>
      <c r="K130" s="2"/>
      <c r="L130" s="2"/>
      <c r="M130" s="2"/>
    </row>
    <row r="131" spans="9:13" x14ac:dyDescent="0.3">
      <c r="I131" s="1"/>
      <c r="J131" s="2"/>
      <c r="K131" s="2"/>
      <c r="L131" s="2"/>
      <c r="M131" s="2"/>
    </row>
    <row r="132" spans="9:13" x14ac:dyDescent="0.3">
      <c r="I132" s="1"/>
      <c r="J132" s="2"/>
      <c r="K132" s="2"/>
      <c r="L132" s="2"/>
      <c r="M132" s="2"/>
    </row>
    <row r="133" spans="9:13" x14ac:dyDescent="0.3">
      <c r="I133" s="1"/>
      <c r="J133" s="2"/>
      <c r="K133" s="2"/>
      <c r="L133" s="2"/>
      <c r="M133" s="2"/>
    </row>
    <row r="134" spans="9:13" x14ac:dyDescent="0.3">
      <c r="I134" s="1"/>
      <c r="J134" s="2"/>
      <c r="K134" s="2"/>
      <c r="L134" s="2"/>
      <c r="M134" s="2"/>
    </row>
    <row r="135" spans="9:13" x14ac:dyDescent="0.3">
      <c r="I135" s="1"/>
      <c r="J135" s="2"/>
      <c r="K135" s="2"/>
      <c r="L135" s="2"/>
      <c r="M135" s="2"/>
    </row>
    <row r="136" spans="9:13" x14ac:dyDescent="0.3">
      <c r="I136" s="1"/>
      <c r="J136" s="2"/>
      <c r="K136" s="2"/>
      <c r="L136" s="2"/>
      <c r="M136" s="2"/>
    </row>
    <row r="137" spans="9:13" x14ac:dyDescent="0.3">
      <c r="I137" s="1"/>
      <c r="J137" s="2"/>
      <c r="K137" s="2"/>
      <c r="L137" s="2"/>
      <c r="M137" s="2"/>
    </row>
    <row r="138" spans="9:13" x14ac:dyDescent="0.3">
      <c r="I138" s="1"/>
      <c r="J138" s="2"/>
      <c r="K138" s="2"/>
      <c r="L138" s="2"/>
      <c r="M138" s="2"/>
    </row>
    <row r="139" spans="9:13" x14ac:dyDescent="0.3">
      <c r="I139" s="1"/>
      <c r="J139" s="2"/>
      <c r="K139" s="2"/>
      <c r="L139" s="2"/>
      <c r="M139" s="2"/>
    </row>
    <row r="140" spans="9:13" x14ac:dyDescent="0.3">
      <c r="I140" s="1"/>
      <c r="J140" s="2"/>
      <c r="K140" s="2"/>
      <c r="L140" s="2"/>
      <c r="M140" s="2"/>
    </row>
    <row r="141" spans="9:13" x14ac:dyDescent="0.3">
      <c r="I141" s="1"/>
      <c r="J141" s="2"/>
      <c r="K141" s="2"/>
      <c r="L141" s="2"/>
      <c r="M141" s="2"/>
    </row>
    <row r="142" spans="9:13" x14ac:dyDescent="0.3">
      <c r="I142" s="1"/>
      <c r="J142" s="2"/>
      <c r="K142" s="2"/>
      <c r="L142" s="2"/>
      <c r="M142" s="2"/>
    </row>
    <row r="143" spans="9:13" x14ac:dyDescent="0.3">
      <c r="I143" s="1"/>
      <c r="J143" s="2"/>
      <c r="K143" s="2"/>
      <c r="L143" s="2"/>
      <c r="M143" s="2"/>
    </row>
    <row r="144" spans="9:13" x14ac:dyDescent="0.3">
      <c r="I144" s="1"/>
      <c r="J144" s="2"/>
      <c r="K144" s="2"/>
      <c r="L144" s="2"/>
      <c r="M144" s="2"/>
    </row>
    <row r="145" spans="9:13" x14ac:dyDescent="0.3">
      <c r="I145" s="1"/>
      <c r="J145" s="2"/>
      <c r="K145" s="2"/>
      <c r="L145" s="2"/>
      <c r="M145" s="2"/>
    </row>
    <row r="146" spans="9:13" x14ac:dyDescent="0.3">
      <c r="I146" s="1"/>
      <c r="J146" s="2"/>
      <c r="K146" s="2"/>
      <c r="L146" s="2"/>
      <c r="M146" s="2"/>
    </row>
    <row r="147" spans="9:13" x14ac:dyDescent="0.3">
      <c r="I147" s="1"/>
      <c r="J147" s="2"/>
      <c r="K147" s="2"/>
      <c r="L147" s="2"/>
      <c r="M147" s="2"/>
    </row>
    <row r="148" spans="9:13" x14ac:dyDescent="0.3">
      <c r="I148" s="1"/>
      <c r="J148" s="2"/>
      <c r="K148" s="2"/>
      <c r="L148" s="2"/>
      <c r="M148" s="2"/>
    </row>
    <row r="149" spans="9:13" x14ac:dyDescent="0.3">
      <c r="I149" s="1"/>
      <c r="J149" s="2"/>
      <c r="K149" s="2"/>
      <c r="L149" s="2"/>
      <c r="M149" s="2"/>
    </row>
    <row r="150" spans="9:13" x14ac:dyDescent="0.3">
      <c r="I150" s="1"/>
      <c r="J150" s="2"/>
      <c r="K150" s="2"/>
      <c r="L150" s="2"/>
      <c r="M150" s="2"/>
    </row>
    <row r="151" spans="9:13" x14ac:dyDescent="0.3">
      <c r="I151" s="1"/>
      <c r="J151" s="2"/>
      <c r="K151" s="2"/>
      <c r="L151" s="2"/>
      <c r="M151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Correl Cp</vt:lpstr>
    </vt:vector>
  </TitlesOfParts>
  <Company>EDF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Renaud GICQUEL</cp:lastModifiedBy>
  <dcterms:created xsi:type="dcterms:W3CDTF">2013-04-18T08:24:30Z</dcterms:created>
  <dcterms:modified xsi:type="dcterms:W3CDTF">2019-04-16T11:11:24Z</dcterms:modified>
</cp:coreProperties>
</file>